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t\Dropbox (OneStar)\AC State Team\Grants Mgmt\GRANT ADMIN\Monitoring\Desk Based Monitoring Materials\"/>
    </mc:Choice>
  </mc:AlternateContent>
  <xr:revisionPtr revIDLastSave="0" documentId="13_ncr:1_{CD15264A-D5DA-4DB1-A282-9034E1541A8C}" xr6:coauthVersionLast="41" xr6:coauthVersionMax="41" xr10:uidLastSave="{00000000-0000-0000-0000-000000000000}"/>
  <bookViews>
    <workbookView xWindow="-120" yWindow="-120" windowWidth="20730" windowHeight="11160" tabRatio="798" xr2:uid="{00000000-000D-0000-FFFF-FFFF00000000}"/>
  </bookViews>
  <sheets>
    <sheet name="Members" sheetId="1" r:id="rId1"/>
    <sheet name="Staff" sheetId="28" r:id="rId2"/>
    <sheet name="Timesheet 1" sheetId="8" r:id="rId3"/>
    <sheet name="Timesheet 2" sheetId="19" r:id="rId4"/>
    <sheet name="Timesheet 3" sheetId="27" r:id="rId5"/>
  </sheets>
  <definedNames>
    <definedName name="_xlnm.Print_Area" localSheetId="0">Members!$A$1:$B$104</definedName>
    <definedName name="_xlnm.Print_Titles" localSheetId="0">Members!$A:$A,Members!$1:$4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" l="1"/>
  <c r="C9" i="1" l="1"/>
  <c r="C8" i="1"/>
  <c r="B19" i="28" l="1"/>
  <c r="B20" i="28" s="1"/>
  <c r="B63" i="1"/>
  <c r="B67" i="1" s="1"/>
  <c r="C64" i="1"/>
  <c r="C63" i="1"/>
  <c r="C67" i="1" s="1"/>
  <c r="B64" i="1" l="1"/>
  <c r="B66" i="1"/>
  <c r="B65" i="1"/>
  <c r="C66" i="1"/>
  <c r="C65" i="1"/>
  <c r="B23" i="28" l="1"/>
  <c r="B22" i="28"/>
  <c r="B21" i="28"/>
  <c r="C100" i="1"/>
  <c r="C99" i="1"/>
  <c r="C97" i="1"/>
  <c r="C96" i="1"/>
  <c r="C94" i="1"/>
  <c r="C93" i="1"/>
  <c r="C92" i="1"/>
  <c r="C91" i="1"/>
  <c r="C90" i="1"/>
  <c r="C86" i="1"/>
  <c r="C88" i="1" s="1"/>
  <c r="C84" i="1"/>
  <c r="C83" i="1"/>
  <c r="C76" i="1"/>
  <c r="C75" i="1"/>
  <c r="C23" i="1"/>
  <c r="C21" i="1"/>
  <c r="C22" i="1" s="1"/>
  <c r="C15" i="1"/>
  <c r="C24" i="1" s="1"/>
  <c r="C14" i="1"/>
  <c r="C13" i="1"/>
  <c r="C12" i="1"/>
  <c r="B40" i="28"/>
  <c r="B39" i="28"/>
  <c r="B32" i="28"/>
  <c r="B31" i="28"/>
  <c r="C26" i="1" l="1"/>
  <c r="C25" i="1"/>
  <c r="C87" i="1"/>
  <c r="B86" i="1"/>
  <c r="B88" i="1" s="1"/>
  <c r="B93" i="1"/>
  <c r="B99" i="1"/>
  <c r="B96" i="1"/>
  <c r="B92" i="1"/>
  <c r="B91" i="1"/>
  <c r="B90" i="1"/>
  <c r="B87" i="1" l="1"/>
  <c r="I8" i="19"/>
  <c r="I7" i="19"/>
  <c r="B23" i="1" l="1"/>
  <c r="B8" i="1"/>
  <c r="B97" i="1" l="1"/>
  <c r="B76" i="1"/>
  <c r="B75" i="1"/>
  <c r="B100" i="1" l="1"/>
  <c r="B94" i="1"/>
  <c r="B84" i="1"/>
  <c r="B83" i="1"/>
  <c r="B21" i="1"/>
  <c r="B22" i="1" s="1"/>
  <c r="B15" i="1"/>
  <c r="B24" i="1" s="1"/>
  <c r="B26" i="1" s="1"/>
  <c r="B14" i="1"/>
  <c r="B13" i="1"/>
  <c r="B12" i="1"/>
  <c r="B25" i="1" l="1"/>
  <c r="E15" i="19" l="1"/>
  <c r="E16" i="19"/>
  <c r="E17" i="19"/>
  <c r="E18" i="19"/>
  <c r="E19" i="19"/>
  <c r="E20" i="19"/>
  <c r="E21" i="19"/>
  <c r="E22" i="19"/>
  <c r="E23" i="19"/>
  <c r="D43" i="27" l="1"/>
  <c r="C43" i="27"/>
  <c r="B43" i="27"/>
  <c r="E42" i="27"/>
  <c r="E41" i="27"/>
  <c r="E40" i="27"/>
  <c r="E39" i="27"/>
  <c r="E38" i="27"/>
  <c r="E37" i="27"/>
  <c r="E36" i="27"/>
  <c r="E35" i="27"/>
  <c r="E34" i="27"/>
  <c r="E33" i="27"/>
  <c r="E32" i="27"/>
  <c r="E31" i="27"/>
  <c r="E30" i="27"/>
  <c r="E29" i="27"/>
  <c r="E28" i="27"/>
  <c r="E27" i="27"/>
  <c r="E26" i="27"/>
  <c r="E25" i="27"/>
  <c r="E24" i="27"/>
  <c r="E23" i="27"/>
  <c r="E22" i="27"/>
  <c r="E21" i="27"/>
  <c r="E20" i="27"/>
  <c r="E19" i="27"/>
  <c r="E18" i="27"/>
  <c r="E17" i="27"/>
  <c r="E16" i="27"/>
  <c r="E15" i="27"/>
  <c r="E14" i="27"/>
  <c r="E13" i="27"/>
  <c r="E12" i="27"/>
  <c r="E11" i="27"/>
  <c r="E10" i="27"/>
  <c r="E9" i="27"/>
  <c r="E8" i="27"/>
  <c r="E7" i="27"/>
  <c r="E6" i="27"/>
  <c r="E5" i="27"/>
  <c r="E4" i="27"/>
  <c r="E3" i="27"/>
  <c r="D33" i="19"/>
  <c r="C33" i="19"/>
  <c r="B33" i="19"/>
  <c r="E32" i="19"/>
  <c r="E31" i="19"/>
  <c r="E30" i="19"/>
  <c r="E29" i="19"/>
  <c r="E28" i="19"/>
  <c r="E27" i="19"/>
  <c r="E26" i="19"/>
  <c r="E25" i="19"/>
  <c r="E24" i="19"/>
  <c r="E14" i="19"/>
  <c r="E13" i="19"/>
  <c r="E12" i="19"/>
  <c r="E11" i="19"/>
  <c r="E10" i="19"/>
  <c r="E9" i="19"/>
  <c r="E8" i="19"/>
  <c r="E7" i="19"/>
  <c r="E6" i="19"/>
  <c r="E5" i="19"/>
  <c r="E4" i="19"/>
  <c r="E3" i="19"/>
  <c r="D43" i="8"/>
  <c r="C43" i="8"/>
  <c r="B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33" i="19" l="1"/>
  <c r="C34" i="19" s="1"/>
  <c r="E43" i="8"/>
  <c r="C44" i="8" s="1"/>
  <c r="E43" i="27"/>
  <c r="C44" i="2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Joshua Winata</author>
  </authors>
  <commentList>
    <comment ref="A5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Enter </t>
        </r>
        <r>
          <rPr>
            <b/>
            <sz val="9"/>
            <color indexed="81"/>
            <rFont val="Tahoma"/>
            <family val="2"/>
          </rPr>
          <t>NA</t>
        </r>
        <r>
          <rPr>
            <sz val="9"/>
            <color indexed="81"/>
            <rFont val="Tahoma"/>
            <family val="2"/>
          </rPr>
          <t xml:space="preserve"> if member is currently serving.</t>
        </r>
      </text>
    </comment>
    <comment ref="A20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Enter </t>
        </r>
        <r>
          <rPr>
            <b/>
            <sz val="9"/>
            <color indexed="81"/>
            <rFont val="Tahoma"/>
            <family val="2"/>
          </rPr>
          <t>Missing</t>
        </r>
        <r>
          <rPr>
            <sz val="9"/>
            <color indexed="81"/>
            <rFont val="Tahoma"/>
            <family val="2"/>
          </rPr>
          <t xml:space="preserve"> if the file does not contain documentation.</t>
        </r>
      </text>
    </comment>
  </commentList>
</comments>
</file>

<file path=xl/sharedStrings.xml><?xml version="1.0" encoding="utf-8"?>
<sst xmlns="http://schemas.openxmlformats.org/spreadsheetml/2006/main" count="259" uniqueCount="147">
  <si>
    <t>Member Name</t>
  </si>
  <si>
    <t>National Service Criminal History Check</t>
  </si>
  <si>
    <t>Additional Comments/Notes:</t>
  </si>
  <si>
    <t># of training hours</t>
  </si>
  <si>
    <t>TOTALS</t>
  </si>
  <si>
    <t>Member Service Agreement start date</t>
  </si>
  <si>
    <t>Member Service Agreement end date</t>
  </si>
  <si>
    <t>Total Hours from eGrants</t>
  </si>
  <si>
    <t>Indicates whether participant has completed the required # of service hours</t>
  </si>
  <si>
    <t>Indicates whether the participant satisfactorily completed assignments, tasks or projects; and</t>
  </si>
  <si>
    <t>Indicates whether the participant has met any other performance criteria</t>
  </si>
  <si>
    <t>Total Hours from Timesheets</t>
  </si>
  <si>
    <t>Exit Date from eGrants</t>
  </si>
  <si>
    <t>Eligibility</t>
  </si>
  <si>
    <t>End-Term Evaluation</t>
  </si>
  <si>
    <t>Accompaniment documentation (if applicable)</t>
  </si>
  <si>
    <t>Time Period</t>
  </si>
  <si>
    <t>Service</t>
  </si>
  <si>
    <t>Training</t>
  </si>
  <si>
    <t>Fundraising</t>
  </si>
  <si>
    <t>Total</t>
  </si>
  <si>
    <t xml:space="preserve">Member: </t>
  </si>
  <si>
    <t>Notes</t>
  </si>
  <si>
    <t>State of service/work</t>
  </si>
  <si>
    <t>Health Care (not required for less than FT members, EAP, or Professional Corps and members covered under a collective bargaining agreement.)</t>
  </si>
  <si>
    <t>Childcare (FT members and PT member serving in a FT capacity only)</t>
  </si>
  <si>
    <t xml:space="preserve">Member Media Release Form: </t>
  </si>
  <si>
    <t>Media Release Form is in Member File</t>
  </si>
  <si>
    <t>Start Date on Timesheet</t>
  </si>
  <si>
    <t>August 16 - August 31</t>
  </si>
  <si>
    <t>September 1 - 15</t>
  </si>
  <si>
    <t xml:space="preserve">September 16 - 30 </t>
  </si>
  <si>
    <t>October 1 - 15</t>
  </si>
  <si>
    <t>October 16 - 31</t>
  </si>
  <si>
    <t>November 1 - 15</t>
  </si>
  <si>
    <t>November 16 - 30</t>
  </si>
  <si>
    <t>December 1 - 15</t>
  </si>
  <si>
    <t>December 16 - 31</t>
  </si>
  <si>
    <t>January 1 - 15</t>
  </si>
  <si>
    <t>January 16 - 31</t>
  </si>
  <si>
    <t>February 1 - 15</t>
  </si>
  <si>
    <t>February 16 - 28</t>
  </si>
  <si>
    <t>March 1 - 15</t>
  </si>
  <si>
    <t>March 16 - 31</t>
  </si>
  <si>
    <t>April 1 - 15</t>
  </si>
  <si>
    <t>April 16 - 30</t>
  </si>
  <si>
    <t>May 1 - 15</t>
  </si>
  <si>
    <t>May 16 - 31</t>
  </si>
  <si>
    <t>June 1 - 15</t>
  </si>
  <si>
    <t>June 16 - 30</t>
  </si>
  <si>
    <t>July 1 - 15</t>
  </si>
  <si>
    <t>July 16 - 31</t>
  </si>
  <si>
    <t>August 1 - 15</t>
  </si>
  <si>
    <t>August 16 - 31</t>
  </si>
  <si>
    <t>Enrollment Date from eGrants</t>
  </si>
  <si>
    <t>put eGrants fields together</t>
  </si>
  <si>
    <t>Auto highlight - conditional formatting</t>
  </si>
  <si>
    <t>Date of consent</t>
  </si>
  <si>
    <t>Name searched matched government-issued photo ID</t>
  </si>
  <si>
    <t>STATE</t>
  </si>
  <si>
    <t>Public or Secure Site Search</t>
  </si>
  <si>
    <t>Documentation of initiation included</t>
  </si>
  <si>
    <t>Documentation of results (residence)</t>
  </si>
  <si>
    <t>Initiation documented with:</t>
  </si>
  <si>
    <t>Completion documented with:</t>
  </si>
  <si>
    <t xml:space="preserve">Suspended? </t>
  </si>
  <si>
    <t>Date of Birth</t>
  </si>
  <si>
    <t>End Date from Timesheet</t>
  </si>
  <si>
    <t>Texas</t>
  </si>
  <si>
    <t>Consideration of Results</t>
  </si>
  <si>
    <t>Matches MSA approved during Pre-Award Program Review</t>
  </si>
  <si>
    <t>Program Year</t>
  </si>
  <si>
    <t xml:space="preserve">   - Age @ enrollment</t>
  </si>
  <si>
    <t>Timesheets</t>
  </si>
  <si>
    <t>Changes to timesheets are initialed by program and member</t>
  </si>
  <si>
    <t>Member Service Agreement</t>
  </si>
  <si>
    <t>Application</t>
  </si>
  <si>
    <t>eGrants Information</t>
  </si>
  <si>
    <t xml:space="preserve">   - Describe the documentation provided</t>
  </si>
  <si>
    <t xml:space="preserve">   - Is the documentation adequate?</t>
  </si>
  <si>
    <t>Education Award Received</t>
  </si>
  <si>
    <t>Proof of GED or H.S. diploma - list documentation</t>
  </si>
  <si>
    <t xml:space="preserve">Documentation member satisfactorily exited previous term? </t>
  </si>
  <si>
    <t>Documentation supporting CPC exit?</t>
  </si>
  <si>
    <t>Accurate member position and type</t>
  </si>
  <si>
    <t>Date member signed MSA</t>
  </si>
  <si>
    <t>Level of access to vulnerable populations</t>
  </si>
  <si>
    <t xml:space="preserve">   - Suspension Date(s)</t>
  </si>
  <si>
    <t xml:space="preserve">   - Reinstatement Date(s)</t>
  </si>
  <si>
    <t>Reflect adequate training hours (especially at start of service)</t>
  </si>
  <si>
    <t>Evaluation</t>
  </si>
  <si>
    <t>Recurring</t>
  </si>
  <si>
    <t>Staff Member Name</t>
  </si>
  <si>
    <t>Date Staff Started Charging Time to the Grant</t>
  </si>
  <si>
    <t xml:space="preserve">Truescreen NSOPW Check </t>
  </si>
  <si>
    <t>Truescreen State of Service and State of Residence Checks</t>
  </si>
  <si>
    <t>Uses OneStar-approved NSCHC Verification Form</t>
  </si>
  <si>
    <t>Mid-Term Evaluation (required for FT members)</t>
  </si>
  <si>
    <t>Hours are rounded down (no decimals!) in eGrants</t>
  </si>
  <si>
    <t>Explanations provided for long days, unusual scheduling or gaps in service.</t>
  </si>
  <si>
    <t>Program Verified ID in Truescreen</t>
  </si>
  <si>
    <t>FBI Check</t>
  </si>
  <si>
    <t>Results Status in Fieldprint</t>
  </si>
  <si>
    <t>National Service Criminal History Checks</t>
  </si>
  <si>
    <t>Date of Program Adjudication for NSOPW</t>
  </si>
  <si>
    <t xml:space="preserve"> Date of Program Adjudication for Texas</t>
  </si>
  <si>
    <t>Date of Program Adjudication for State of Residence</t>
  </si>
  <si>
    <t>Date Fieldprint FBI check was completed (labeled as Date Completed)</t>
  </si>
  <si>
    <t>Exit Date from Previous Term</t>
  </si>
  <si>
    <t xml:space="preserve">   - Exit for Personal Compelling Circumstances?</t>
  </si>
  <si>
    <t>Parental Consent Form (if under 18 at enrollment)</t>
  </si>
  <si>
    <t xml:space="preserve">Previously Served? </t>
  </si>
  <si>
    <t>Hours Added Correctly</t>
  </si>
  <si>
    <t>Times Correctly Labeled as AM or PM</t>
  </si>
  <si>
    <t>Timesheet Categories are Appropriate/Make Sense</t>
  </si>
  <si>
    <t>Contain Member Signature and Date</t>
  </si>
  <si>
    <t>Contain Supervisor Signature and Date</t>
  </si>
  <si>
    <t>Timesheets Signed and Approved in a Timely Manner</t>
  </si>
  <si>
    <t>Timesheets not Submitted Before End of the Reporting Period</t>
  </si>
  <si>
    <t xml:space="preserve">NSOPW Run Through Truescreen </t>
  </si>
  <si>
    <t>Name Searched EXACTLY Matches Government-issued ID</t>
  </si>
  <si>
    <t>All Truescreen Results Kept in Member File:  Truescreen Summary Page and Adjudication History page</t>
  </si>
  <si>
    <t>State of Service/work Run Through Truescreen</t>
  </si>
  <si>
    <t xml:space="preserve">State of Residence at Time of Application </t>
  </si>
  <si>
    <t>FBI Fingerprinting Check Run Through Fieldprint</t>
  </si>
  <si>
    <t>Date of Initiation (labeled as Date Received)</t>
  </si>
  <si>
    <t>Date of Program Adjudication for FBI check (Date Program Signed NSCHC Verification Form)</t>
  </si>
  <si>
    <t>Evidence the Program used in Making Eligibility Determination</t>
  </si>
  <si>
    <t>Contemporaneously Dated NSCHC Verification Form in the File Documenting the Determination of the Individual’s Eligibility</t>
  </si>
  <si>
    <t>Date of Consideration of Results</t>
  </si>
  <si>
    <t>Documents Consideration with Signature Verification</t>
  </si>
  <si>
    <t>Is Accompaniment Required?</t>
  </si>
  <si>
    <t>Dates Accompaniment Needed</t>
  </si>
  <si>
    <t>Dates Documentation of Accompaniment is Provided</t>
  </si>
  <si>
    <t xml:space="preserve">   - Date Signed by Member</t>
  </si>
  <si>
    <t xml:space="preserve">   - Date Signed by Supervisor</t>
  </si>
  <si>
    <t>Documentation Healthcare made Available</t>
  </si>
  <si>
    <t>Did Member Accept Benefit?</t>
  </si>
  <si>
    <t>Documentation Childcare made Available</t>
  </si>
  <si>
    <t>2018-2019</t>
  </si>
  <si>
    <t xml:space="preserve">eGrants Exit Form Shows Member Completed Satisfactorily </t>
  </si>
  <si>
    <t>Documentation of Fieldprint Order Information in File</t>
  </si>
  <si>
    <t>If yes, with what program?</t>
  </si>
  <si>
    <t>State of Work Run Through Truescreen</t>
  </si>
  <si>
    <t>All Truescreen Results Kept in Staff File:  Truescreen Summary Page and Adjudication History page</t>
  </si>
  <si>
    <t>State of Residence Check Required</t>
  </si>
  <si>
    <t>Member Type (FT, TQT,  HT, RHT, QT,MT)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</si>
</sst>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800]dddd\,\ mmmm\ dd\,\ yyyy"/>
  </numFmts>
  <fonts count="13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Fill="1"/>
    <xf numFmtId="0" fontId="0" fillId="0" borderId="1" xfId="0" applyBorder="1"/>
    <xf numFmtId="0" fontId="0" fillId="0" borderId="3" xfId="0" applyBorder="1"/>
    <xf numFmtId="0" fontId="0" fillId="0" borderId="3" xfId="0" applyFill="1" applyBorder="1"/>
    <xf numFmtId="0" fontId="3" fillId="0" borderId="3" xfId="0" applyFont="1" applyBorder="1"/>
    <xf numFmtId="10" fontId="2" fillId="4" borderId="3" xfId="0" applyNumberFormat="1" applyFont="1" applyFill="1" applyBorder="1"/>
    <xf numFmtId="0" fontId="5" fillId="2" borderId="5" xfId="0" applyFont="1" applyFill="1" applyBorder="1"/>
    <xf numFmtId="0" fontId="6" fillId="5" borderId="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14" fontId="5" fillId="5" borderId="7" xfId="0" applyNumberFormat="1" applyFont="1" applyFill="1" applyBorder="1" applyAlignment="1">
      <alignment horizontal="left"/>
    </xf>
    <xf numFmtId="0" fontId="5" fillId="5" borderId="8" xfId="0" applyFont="1" applyFill="1" applyBorder="1"/>
    <xf numFmtId="0" fontId="5" fillId="5" borderId="9" xfId="0" applyFont="1" applyFill="1" applyBorder="1"/>
    <xf numFmtId="14" fontId="5" fillId="5" borderId="10" xfId="0" applyNumberFormat="1" applyFont="1" applyFill="1" applyBorder="1" applyAlignment="1">
      <alignment horizontal="left"/>
    </xf>
    <xf numFmtId="0" fontId="5" fillId="5" borderId="11" xfId="0" applyFont="1" applyFill="1" applyBorder="1"/>
    <xf numFmtId="0" fontId="5" fillId="5" borderId="12" xfId="0" applyFont="1" applyFill="1" applyBorder="1"/>
    <xf numFmtId="0" fontId="5" fillId="5" borderId="10" xfId="0" applyFont="1" applyFill="1" applyBorder="1" applyAlignment="1">
      <alignment horizontal="left"/>
    </xf>
    <xf numFmtId="0" fontId="5" fillId="5" borderId="13" xfId="0" applyFont="1" applyFill="1" applyBorder="1" applyAlignment="1">
      <alignment horizontal="left"/>
    </xf>
    <xf numFmtId="0" fontId="5" fillId="5" borderId="14" xfId="0" applyFont="1" applyFill="1" applyBorder="1"/>
    <xf numFmtId="0" fontId="5" fillId="5" borderId="15" xfId="0" applyFont="1" applyFill="1" applyBorder="1"/>
    <xf numFmtId="0" fontId="6" fillId="3" borderId="2" xfId="0" applyFont="1" applyFill="1" applyBorder="1" applyAlignment="1">
      <alignment horizontal="right"/>
    </xf>
    <xf numFmtId="0" fontId="5" fillId="3" borderId="4" xfId="0" applyFont="1" applyFill="1" applyBorder="1"/>
    <xf numFmtId="0" fontId="6" fillId="3" borderId="4" xfId="0" applyFont="1" applyFill="1" applyBorder="1"/>
    <xf numFmtId="0" fontId="5" fillId="3" borderId="6" xfId="0" applyFont="1" applyFill="1" applyBorder="1"/>
    <xf numFmtId="0" fontId="5" fillId="5" borderId="12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/>
    <xf numFmtId="0" fontId="5" fillId="0" borderId="12" xfId="0" applyFont="1" applyFill="1" applyBorder="1"/>
    <xf numFmtId="0" fontId="6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5" borderId="9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6" fillId="5" borderId="0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5" borderId="6" xfId="0" applyFont="1" applyFill="1" applyBorder="1" applyAlignment="1">
      <alignment horizontal="center" wrapText="1"/>
    </xf>
    <xf numFmtId="0" fontId="5" fillId="5" borderId="1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0" fillId="0" borderId="3" xfId="0" applyBorder="1" applyAlignment="1">
      <alignment wrapText="1"/>
    </xf>
    <xf numFmtId="16" fontId="5" fillId="5" borderId="12" xfId="0" applyNumberFormat="1" applyFont="1" applyFill="1" applyBorder="1" applyAlignment="1">
      <alignment wrapText="1"/>
    </xf>
    <xf numFmtId="0" fontId="6" fillId="0" borderId="12" xfId="0" applyFont="1" applyFill="1" applyBorder="1"/>
    <xf numFmtId="0" fontId="5" fillId="8" borderId="16" xfId="0" applyFont="1" applyFill="1" applyBorder="1" applyAlignment="1">
      <alignment horizontal="left" vertical="center" wrapText="1"/>
    </xf>
    <xf numFmtId="0" fontId="5" fillId="7" borderId="16" xfId="0" applyFont="1" applyFill="1" applyBorder="1" applyAlignment="1">
      <alignment horizontal="left" vertical="center" wrapText="1"/>
    </xf>
    <xf numFmtId="0" fontId="7" fillId="6" borderId="16" xfId="0" applyFont="1" applyFill="1" applyBorder="1" applyAlignment="1">
      <alignment horizontal="left" vertical="center" wrapText="1"/>
    </xf>
    <xf numFmtId="0" fontId="5" fillId="5" borderId="17" xfId="0" applyFont="1" applyFill="1" applyBorder="1"/>
    <xf numFmtId="0" fontId="5" fillId="5" borderId="18" xfId="0" applyFont="1" applyFill="1" applyBorder="1"/>
    <xf numFmtId="0" fontId="5" fillId="0" borderId="18" xfId="0" applyFont="1" applyFill="1" applyBorder="1"/>
    <xf numFmtId="0" fontId="5" fillId="0" borderId="19" xfId="0" applyFont="1" applyFill="1" applyBorder="1" applyAlignment="1">
      <alignment horizontal="left"/>
    </xf>
    <xf numFmtId="0" fontId="6" fillId="5" borderId="20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14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left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4" fontId="5" fillId="6" borderId="16" xfId="0" applyNumberFormat="1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7" borderId="16" xfId="0" applyFont="1" applyFill="1" applyBorder="1" applyAlignment="1">
      <alignment horizontal="left" vertical="center" wrapText="1"/>
    </xf>
    <xf numFmtId="14" fontId="6" fillId="0" borderId="16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11" borderId="16" xfId="0" applyFont="1" applyFill="1" applyBorder="1" applyAlignment="1">
      <alignment horizontal="left" vertical="center" wrapText="1"/>
    </xf>
    <xf numFmtId="0" fontId="5" fillId="12" borderId="16" xfId="0" applyFont="1" applyFill="1" applyBorder="1" applyAlignment="1">
      <alignment horizontal="left" vertical="center" wrapText="1"/>
    </xf>
    <xf numFmtId="0" fontId="5" fillId="13" borderId="16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164" fontId="10" fillId="14" borderId="16" xfId="0" applyNumberFormat="1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9" borderId="22" xfId="0" applyFont="1" applyFill="1" applyBorder="1" applyAlignment="1">
      <alignment horizontal="left" vertical="center" wrapText="1"/>
    </xf>
    <xf numFmtId="0" fontId="5" fillId="9" borderId="21" xfId="0" applyFont="1" applyFill="1" applyBorder="1" applyAlignment="1">
      <alignment horizontal="left" vertical="center" wrapText="1"/>
    </xf>
    <xf numFmtId="0" fontId="5" fillId="12" borderId="22" xfId="0" applyFont="1" applyFill="1" applyBorder="1" applyAlignment="1">
      <alignment horizontal="left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left" vertical="center" wrapText="1"/>
    </xf>
    <xf numFmtId="14" fontId="5" fillId="0" borderId="21" xfId="0" applyNumberFormat="1" applyFont="1" applyFill="1" applyBorder="1" applyAlignment="1">
      <alignment horizontal="center" vertical="center" wrapText="1"/>
    </xf>
    <xf numFmtId="0" fontId="5" fillId="11" borderId="22" xfId="0" applyFont="1" applyFill="1" applyBorder="1" applyAlignment="1">
      <alignment horizontal="left" vertical="center" wrapText="1"/>
    </xf>
    <xf numFmtId="0" fontId="5" fillId="11" borderId="21" xfId="0" applyFont="1" applyFill="1" applyBorder="1" applyAlignment="1">
      <alignment horizontal="left" vertical="center" wrapText="1"/>
    </xf>
    <xf numFmtId="14" fontId="5" fillId="15" borderId="16" xfId="0" applyNumberFormat="1" applyFont="1" applyFill="1" applyBorder="1" applyAlignment="1">
      <alignment horizontal="center" vertical="center" wrapText="1"/>
    </xf>
    <xf numFmtId="0" fontId="5" fillId="15" borderId="16" xfId="0" applyFont="1" applyFill="1" applyBorder="1" applyAlignment="1">
      <alignment horizontal="center" vertical="center" wrapText="1"/>
    </xf>
    <xf numFmtId="0" fontId="7" fillId="15" borderId="16" xfId="0" applyFont="1" applyFill="1" applyBorder="1" applyAlignment="1">
      <alignment horizontal="left" vertical="center" wrapText="1"/>
    </xf>
    <xf numFmtId="0" fontId="7" fillId="15" borderId="16" xfId="0" applyFont="1" applyFill="1" applyBorder="1" applyAlignment="1">
      <alignment horizontal="center" vertical="center" wrapText="1"/>
    </xf>
    <xf numFmtId="14" fontId="5" fillId="14" borderId="16" xfId="0" applyNumberFormat="1" applyFont="1" applyFill="1" applyBorder="1" applyAlignment="1">
      <alignment horizontal="center" vertical="center" wrapText="1"/>
    </xf>
    <xf numFmtId="0" fontId="5" fillId="14" borderId="16" xfId="0" applyNumberFormat="1" applyFont="1" applyFill="1" applyBorder="1" applyAlignment="1">
      <alignment horizontal="center" vertical="center" wrapText="1"/>
    </xf>
    <xf numFmtId="0" fontId="5" fillId="14" borderId="21" xfId="0" applyFont="1" applyFill="1" applyBorder="1" applyAlignment="1">
      <alignment horizontal="center" vertical="center" wrapText="1"/>
    </xf>
    <xf numFmtId="0" fontId="5" fillId="14" borderId="22" xfId="0" applyFont="1" applyFill="1" applyBorder="1" applyAlignment="1">
      <alignment horizontal="center" vertical="center" wrapText="1"/>
    </xf>
    <xf numFmtId="0" fontId="5" fillId="14" borderId="16" xfId="0" applyFont="1" applyFill="1" applyBorder="1" applyAlignment="1">
      <alignment horizontal="center" vertical="center" wrapText="1"/>
    </xf>
    <xf numFmtId="0" fontId="7" fillId="16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5" fillId="7" borderId="22" xfId="0" applyFont="1" applyFill="1" applyBorder="1" applyAlignment="1">
      <alignment horizontal="left" vertical="center" wrapText="1"/>
    </xf>
    <xf numFmtId="0" fontId="5" fillId="11" borderId="23" xfId="0" applyFont="1" applyFill="1" applyBorder="1" applyAlignment="1">
      <alignment horizontal="left" vertical="center" wrapText="1"/>
    </xf>
    <xf numFmtId="0" fontId="12" fillId="7" borderId="0" xfId="0" applyFont="1" applyFill="1" applyAlignment="1">
      <alignment wrapText="1"/>
    </xf>
    <xf numFmtId="0" fontId="12" fillId="7" borderId="24" xfId="0" applyFont="1" applyFill="1" applyBorder="1"/>
    <xf numFmtId="165" fontId="5" fillId="0" borderId="0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15" borderId="22" xfId="0" applyFont="1" applyFill="1" applyBorder="1" applyAlignment="1">
      <alignment horizontal="center" vertical="center" wrapText="1"/>
    </xf>
    <xf numFmtId="0" fontId="5" fillId="15" borderId="21" xfId="0" applyFont="1" applyFill="1" applyBorder="1" applyAlignment="1">
      <alignment horizontal="center" vertical="center" wrapText="1"/>
    </xf>
    <xf numFmtId="0" fontId="5" fillId="15" borderId="16" xfId="0" applyNumberFormat="1" applyFont="1" applyFill="1" applyBorder="1" applyAlignment="1">
      <alignment horizontal="center" vertical="center" wrapText="1"/>
    </xf>
    <xf numFmtId="164" fontId="10" fillId="15" borderId="16" xfId="0" applyNumberFormat="1" applyFont="1" applyFill="1" applyBorder="1" applyAlignment="1">
      <alignment horizontal="center" vertical="center" wrapText="1"/>
    </xf>
    <xf numFmtId="14" fontId="5" fillId="15" borderId="21" xfId="0" applyNumberFormat="1" applyFont="1" applyFill="1" applyBorder="1" applyAlignment="1">
      <alignment horizontal="center" vertical="center" wrapText="1"/>
    </xf>
    <xf numFmtId="0" fontId="5" fillId="15" borderId="22" xfId="0" applyNumberFormat="1" applyFont="1" applyFill="1" applyBorder="1" applyAlignment="1">
      <alignment horizontal="center" vertical="center" wrapText="1"/>
    </xf>
    <xf numFmtId="0" fontId="5" fillId="14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201">
    <dxf>
      <font>
        <color auto="1"/>
      </font>
      <fill>
        <patternFill>
          <bgColor theme="1" tint="0.499984740745262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color auto="1"/>
      </font>
      <fill>
        <patternFill>
          <fgColor auto="1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fgColor auto="1"/>
        </patternFill>
      </fill>
    </dxf>
    <dxf>
      <font>
        <color auto="1"/>
      </font>
      <fill>
        <patternFill>
          <fgColor auto="1"/>
        </patternFill>
      </fill>
    </dxf>
    <dxf>
      <font>
        <color theme="1"/>
      </font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fgColor auto="1"/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ill>
        <patternFill>
          <bgColor theme="1" tint="0.49998474074526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ill>
        <patternFill>
          <bgColor theme="1" tint="0.49998474074526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ill>
        <patternFill>
          <bgColor theme="1" tint="0.49998474074526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ill>
        <patternFill>
          <bgColor theme="1" tint="0.49998474074526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color auto="1"/>
      </font>
      <fill>
        <patternFill>
          <fgColor auto="1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fgColor theme="5" tint="0.39994506668294322"/>
          <bgColor theme="5" tint="0.39994506668294322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</dxf>
    <dxf>
      <font>
        <color auto="1"/>
      </font>
      <fill>
        <patternFill patternType="none">
          <bgColor auto="1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C00000"/>
      </font>
      <fill>
        <patternFill patternType="solid">
          <bgColor theme="5" tint="0.39994506668294322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fgColor auto="1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fgColor theme="5" tint="0.79998168889431442"/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ill>
        <patternFill>
          <bgColor theme="1" tint="0.499984740745262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color auto="1"/>
      </font>
      <fill>
        <patternFill patternType="none">
          <bgColor auto="1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 patternType="solid">
          <fgColor theme="5" tint="0.79998168889431442"/>
          <bgColor theme="5" tint="0.79998168889431442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>
          <fgColor auto="1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fgColor auto="1"/>
        </patternFill>
      </fill>
    </dxf>
    <dxf>
      <font>
        <color auto="1"/>
      </font>
      <fill>
        <patternFill>
          <fgColor auto="1"/>
        </patternFill>
      </fill>
    </dxf>
    <dxf>
      <font>
        <color theme="1"/>
      </font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ill>
        <patternFill>
          <bgColor theme="1" tint="0.49998474074526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ill>
        <patternFill>
          <bgColor theme="1" tint="0.49998474074526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ill>
        <patternFill>
          <bgColor theme="1" tint="0.49998474074526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ill>
        <patternFill>
          <bgColor theme="1" tint="0.49998474074526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color auto="1"/>
      </font>
      <fill>
        <patternFill>
          <fgColor auto="1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fgColor theme="5" tint="0.39994506668294322"/>
          <bgColor theme="5" tint="0.39994506668294322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</dxf>
    <dxf>
      <font>
        <color auto="1"/>
      </font>
      <fill>
        <patternFill patternType="none">
          <bgColor auto="1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C00000"/>
      </font>
      <fill>
        <patternFill patternType="solid">
          <bgColor theme="5" tint="0.39994506668294322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fgColor auto="1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fgColor theme="5" tint="0.79998168889431442"/>
          <bgColor theme="5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ill>
        <patternFill>
          <bgColor theme="1" tint="0.499984740745262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color auto="1"/>
      </font>
      <fill>
        <patternFill patternType="none">
          <bgColor auto="1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 patternType="solid">
          <fgColor theme="5" tint="0.79998168889431442"/>
          <bgColor theme="5" tint="0.79998168889431442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>
          <fgColor auto="1"/>
        </patternFill>
      </fill>
    </dxf>
    <dxf>
      <font>
        <color rgb="FFC00000"/>
      </font>
      <fill>
        <patternFill>
          <fgColor theme="5" tint="0.39991454817346722"/>
          <bgColor theme="5" tint="0.39994506668294322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fgColor auto="1"/>
        </patternFill>
      </fill>
    </dxf>
    <dxf>
      <font>
        <color auto="1"/>
      </font>
      <fill>
        <patternFill>
          <fgColor auto="1"/>
        </patternFill>
      </fill>
    </dxf>
    <dxf>
      <font>
        <color theme="1"/>
      </font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b/>
        <i val="0"/>
        <color theme="5"/>
      </font>
      <fill>
        <patternFill>
          <fgColor theme="5" tint="0.79995117038483843"/>
          <bgColor theme="5" tint="0.79998168889431442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colors>
    <mruColors>
      <color rgb="FFFFFF99"/>
      <color rgb="FFFFCCCC"/>
      <color rgb="FFFFCCFF"/>
      <color rgb="FFFFFFCC"/>
      <color rgb="FFCCFFCC"/>
      <color rgb="FFF0F3DB"/>
      <color rgb="FFF5F7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bby Fleiss" id="{3A79C0C7-177F-4B5E-A8FA-9E138694ECC6}" userId="S::Abby@onestarfoundation.org::beb8009e-41cb-4a97-a960-e339c060c96c" providerId="AD"/>
  <person displayName="Joshua Winata" id="{23BF555A-E39B-4583-BA4A-3EDBBDE5641D}" userId="S::Josh@onestarfoundation.org::227599cd-a198-4cd8-9649-4312e10a7c2b" providerId="AD"/>
  <person displayName="Cristina Flores" id="{1AB75FC3-1BD9-44B5-9299-BA0770911BBF}" userId="S::Cristina@onestarfoundation.org::d843afb3-40e4-47aa-8c5c-739c2a17ae0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G177"/>
  <sheetViews>
    <sheetView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B8" sqref="B8"/>
    </sheetView>
  </sheetViews>
  <sheetFormatPr defaultColWidth="9.140625" defaultRowHeight="15" x14ac:dyDescent="0.2"/>
  <cols>
    <col min="1" max="1" width="60.140625" style="63" customWidth="1"/>
    <col min="2" max="3" width="23.85546875" style="55" customWidth="1"/>
    <col min="4" max="6" width="9.140625" style="55"/>
    <col min="7" max="7" width="20.42578125" style="55" bestFit="1" customWidth="1"/>
    <col min="8" max="16384" width="9.140625" style="55"/>
  </cols>
  <sheetData>
    <row r="1" spans="1:7" ht="21" customHeight="1" x14ac:dyDescent="0.2">
      <c r="A1" s="71" t="s">
        <v>71</v>
      </c>
      <c r="B1" s="54"/>
      <c r="C1" s="54"/>
    </row>
    <row r="2" spans="1:7" ht="21" customHeight="1" x14ac:dyDescent="0.2">
      <c r="A2" s="71" t="s">
        <v>0</v>
      </c>
      <c r="B2" s="54"/>
      <c r="C2" s="54"/>
    </row>
    <row r="3" spans="1:7" ht="15" customHeight="1" x14ac:dyDescent="0.2">
      <c r="A3" s="88" t="s">
        <v>77</v>
      </c>
      <c r="B3" s="89"/>
      <c r="C3" s="89"/>
    </row>
    <row r="4" spans="1:7" s="56" customFormat="1" ht="30" customHeight="1" x14ac:dyDescent="0.2">
      <c r="A4" s="72" t="s">
        <v>54</v>
      </c>
      <c r="B4" s="65"/>
      <c r="C4" s="65"/>
    </row>
    <row r="5" spans="1:7" ht="30" customHeight="1" x14ac:dyDescent="0.2">
      <c r="A5" s="72" t="s">
        <v>12</v>
      </c>
      <c r="B5" s="52"/>
      <c r="C5" s="52"/>
    </row>
    <row r="6" spans="1:7" ht="30" customHeight="1" x14ac:dyDescent="0.2">
      <c r="A6" s="72" t="s">
        <v>66</v>
      </c>
      <c r="B6" s="52"/>
      <c r="C6" s="86"/>
    </row>
    <row r="7" spans="1:7" ht="30" customHeight="1" thickBot="1" x14ac:dyDescent="0.25">
      <c r="A7" s="85" t="s">
        <v>111</v>
      </c>
      <c r="B7" s="70"/>
      <c r="C7" s="70"/>
    </row>
    <row r="8" spans="1:7" ht="30" customHeight="1" thickBot="1" x14ac:dyDescent="0.25">
      <c r="A8" s="100" t="s">
        <v>142</v>
      </c>
      <c r="B8" s="111" t="str">
        <f>IF(B$7="No","NA"," ")</f>
        <v xml:space="preserve"> </v>
      </c>
      <c r="C8" s="111" t="str">
        <f>IF(C$7="No","NA"," ")</f>
        <v xml:space="preserve"> </v>
      </c>
    </row>
    <row r="9" spans="1:7" ht="30" customHeight="1" x14ac:dyDescent="0.2">
      <c r="A9" s="72" t="s">
        <v>108</v>
      </c>
      <c r="B9" s="111" t="str">
        <f>IF(B$7="No","NA"," ")</f>
        <v xml:space="preserve"> </v>
      </c>
      <c r="C9" s="111" t="str">
        <f>IF(C$7="No","NA"," ")</f>
        <v xml:space="preserve"> </v>
      </c>
      <c r="G9" s="103"/>
    </row>
    <row r="10" spans="1:7" ht="30" customHeight="1" x14ac:dyDescent="0.2">
      <c r="A10" s="84" t="s">
        <v>146</v>
      </c>
      <c r="B10" s="68"/>
      <c r="C10" s="105"/>
    </row>
    <row r="11" spans="1:7" ht="30" customHeight="1" x14ac:dyDescent="0.2">
      <c r="A11" s="72" t="s">
        <v>65</v>
      </c>
      <c r="B11" s="53"/>
      <c r="C11" s="87"/>
    </row>
    <row r="12" spans="1:7" ht="30" customHeight="1" x14ac:dyDescent="0.2">
      <c r="A12" s="72" t="s">
        <v>87</v>
      </c>
      <c r="B12" s="90" t="str">
        <f>IF(B$11="No","NA"," ")</f>
        <v xml:space="preserve"> </v>
      </c>
      <c r="C12" s="86" t="str">
        <f>IF(C$11="No","NA"," ")</f>
        <v xml:space="preserve"> </v>
      </c>
    </row>
    <row r="13" spans="1:7" ht="30" customHeight="1" x14ac:dyDescent="0.2">
      <c r="A13" s="72" t="s">
        <v>88</v>
      </c>
      <c r="B13" s="90" t="str">
        <f>IF(B$11="No","NA"," ")</f>
        <v xml:space="preserve"> </v>
      </c>
      <c r="C13" s="86" t="str">
        <f>IF(C$11="No","NA"," ")</f>
        <v xml:space="preserve"> </v>
      </c>
    </row>
    <row r="14" spans="1:7" ht="30" customHeight="1" x14ac:dyDescent="0.2">
      <c r="A14" s="72" t="s">
        <v>80</v>
      </c>
      <c r="B14" s="94" t="str">
        <f>IF(B$5="NA","In Service"," ")</f>
        <v xml:space="preserve"> </v>
      </c>
      <c r="C14" s="87" t="str">
        <f>IF(C$5="NA","In Service"," ")</f>
        <v xml:space="preserve"> </v>
      </c>
    </row>
    <row r="15" spans="1:7" ht="30" customHeight="1" thickBot="1" x14ac:dyDescent="0.25">
      <c r="A15" s="85" t="s">
        <v>109</v>
      </c>
      <c r="B15" s="92" t="str">
        <f>IF(B$5="NA","In Service"," ")</f>
        <v xml:space="preserve"> </v>
      </c>
      <c r="C15" s="106" t="str">
        <f>IF(C$5="NA","In Service"," ")</f>
        <v xml:space="preserve"> </v>
      </c>
    </row>
    <row r="16" spans="1:7" ht="30" customHeight="1" x14ac:dyDescent="0.2">
      <c r="A16" s="84" t="s">
        <v>140</v>
      </c>
      <c r="B16" s="93"/>
      <c r="C16" s="105"/>
    </row>
    <row r="17" spans="1:3" ht="30" customHeight="1" x14ac:dyDescent="0.2">
      <c r="A17" s="72" t="s">
        <v>7</v>
      </c>
      <c r="B17" s="91"/>
      <c r="C17" s="107"/>
    </row>
    <row r="18" spans="1:3" x14ac:dyDescent="0.2">
      <c r="A18" s="88" t="s">
        <v>13</v>
      </c>
      <c r="B18" s="87"/>
      <c r="C18" s="87"/>
    </row>
    <row r="19" spans="1:3" ht="30" customHeight="1" x14ac:dyDescent="0.2">
      <c r="A19" s="57" t="s">
        <v>76</v>
      </c>
      <c r="B19" s="66"/>
      <c r="C19" s="107"/>
    </row>
    <row r="20" spans="1:3" ht="30" hidden="1" customHeight="1" x14ac:dyDescent="0.2">
      <c r="A20" s="57" t="s">
        <v>81</v>
      </c>
      <c r="B20" s="53"/>
      <c r="C20" s="87"/>
    </row>
    <row r="21" spans="1:3" ht="30" customHeight="1" x14ac:dyDescent="0.2">
      <c r="A21" s="57" t="s">
        <v>72</v>
      </c>
      <c r="B21" s="76">
        <f>(B4-B6)/365</f>
        <v>0</v>
      </c>
      <c r="C21" s="108">
        <f>(C4-C6)/365</f>
        <v>0</v>
      </c>
    </row>
    <row r="22" spans="1:3" ht="30" customHeight="1" x14ac:dyDescent="0.2">
      <c r="A22" s="57" t="s">
        <v>110</v>
      </c>
      <c r="B22" s="94" t="str">
        <f>IF(B$21&gt;18,"NA"," ")</f>
        <v xml:space="preserve"> </v>
      </c>
      <c r="C22" s="87" t="str">
        <f>IF(C$21&gt;18,"NA"," ")</f>
        <v xml:space="preserve"> </v>
      </c>
    </row>
    <row r="23" spans="1:3" ht="30" customHeight="1" x14ac:dyDescent="0.2">
      <c r="A23" s="57" t="s">
        <v>82</v>
      </c>
      <c r="B23" s="94" t="str">
        <f>IF(B$7="No","NA"," ")</f>
        <v xml:space="preserve"> </v>
      </c>
      <c r="C23" s="87" t="str">
        <f>IF(C$7="No","NA"," ")</f>
        <v xml:space="preserve"> </v>
      </c>
    </row>
    <row r="24" spans="1:3" ht="30" customHeight="1" x14ac:dyDescent="0.2">
      <c r="A24" s="57" t="s">
        <v>83</v>
      </c>
      <c r="B24" s="94" t="str">
        <f>IF(OR(B$15="In Service",B$15="No"),"NA"," ")</f>
        <v xml:space="preserve"> </v>
      </c>
      <c r="C24" s="87" t="str">
        <f>IF(OR(C$15="In Service",C$15="No"),"NA"," ")</f>
        <v xml:space="preserve"> </v>
      </c>
    </row>
    <row r="25" spans="1:3" ht="30" customHeight="1" x14ac:dyDescent="0.2">
      <c r="A25" s="57" t="s">
        <v>78</v>
      </c>
      <c r="B25" s="94" t="str">
        <f>IF(OR(B$24="NA",B$24="No"),"NA"," ")</f>
        <v xml:space="preserve"> </v>
      </c>
      <c r="C25" s="87" t="str">
        <f>IF(OR(C$24="NA",C$24="No"),"NA"," ")</f>
        <v xml:space="preserve"> </v>
      </c>
    </row>
    <row r="26" spans="1:3" ht="30" customHeight="1" x14ac:dyDescent="0.2">
      <c r="A26" s="57" t="s">
        <v>79</v>
      </c>
      <c r="B26" s="94" t="str">
        <f>IF(OR(B$24="NA",B$24="No"),"NA"," ")</f>
        <v xml:space="preserve"> </v>
      </c>
      <c r="C26" s="87" t="str">
        <f>IF(OR(C$24="NA",C$24="No"),"NA"," ")</f>
        <v xml:space="preserve"> </v>
      </c>
    </row>
    <row r="27" spans="1:3" x14ac:dyDescent="0.2">
      <c r="A27" s="88" t="s">
        <v>75</v>
      </c>
      <c r="B27" s="89"/>
      <c r="C27" s="89"/>
    </row>
    <row r="28" spans="1:3" ht="30" customHeight="1" x14ac:dyDescent="0.2">
      <c r="A28" s="73" t="s">
        <v>5</v>
      </c>
      <c r="B28" s="52"/>
      <c r="C28" s="86"/>
    </row>
    <row r="29" spans="1:3" ht="30" customHeight="1" x14ac:dyDescent="0.2">
      <c r="A29" s="73" t="s">
        <v>6</v>
      </c>
      <c r="B29" s="52"/>
      <c r="C29" s="86"/>
    </row>
    <row r="30" spans="1:3" ht="30" customHeight="1" thickBot="1" x14ac:dyDescent="0.25">
      <c r="A30" s="82" t="s">
        <v>85</v>
      </c>
      <c r="B30" s="83"/>
      <c r="C30" s="109"/>
    </row>
    <row r="31" spans="1:3" ht="30" customHeight="1" x14ac:dyDescent="0.2">
      <c r="A31" s="80" t="s">
        <v>84</v>
      </c>
      <c r="B31" s="81"/>
      <c r="C31" s="110"/>
    </row>
    <row r="32" spans="1:3" ht="30" customHeight="1" x14ac:dyDescent="0.2">
      <c r="A32" s="73" t="s">
        <v>70</v>
      </c>
      <c r="B32" s="66"/>
      <c r="C32" s="107"/>
    </row>
    <row r="33" spans="1:3" x14ac:dyDescent="0.2">
      <c r="A33" s="88" t="s">
        <v>73</v>
      </c>
      <c r="B33" s="89"/>
      <c r="C33" s="89"/>
    </row>
    <row r="34" spans="1:3" ht="30" customHeight="1" x14ac:dyDescent="0.2">
      <c r="A34" s="61" t="s">
        <v>28</v>
      </c>
      <c r="B34" s="52"/>
      <c r="C34" s="86"/>
    </row>
    <row r="35" spans="1:3" ht="30" customHeight="1" x14ac:dyDescent="0.2">
      <c r="A35" s="61" t="s">
        <v>67</v>
      </c>
      <c r="B35" s="90"/>
      <c r="C35" s="86"/>
    </row>
    <row r="36" spans="1:3" ht="30" customHeight="1" thickBot="1" x14ac:dyDescent="0.25">
      <c r="A36" s="79" t="s">
        <v>11</v>
      </c>
      <c r="B36" s="70"/>
      <c r="C36" s="106"/>
    </row>
    <row r="37" spans="1:3" ht="30" customHeight="1" x14ac:dyDescent="0.2">
      <c r="A37" s="78" t="s">
        <v>112</v>
      </c>
      <c r="B37" s="68"/>
      <c r="C37" s="105"/>
    </row>
    <row r="38" spans="1:3" ht="30" customHeight="1" x14ac:dyDescent="0.2">
      <c r="A38" s="61" t="s">
        <v>113</v>
      </c>
      <c r="B38" s="53"/>
      <c r="C38" s="87"/>
    </row>
    <row r="39" spans="1:3" ht="30" customHeight="1" x14ac:dyDescent="0.2">
      <c r="A39" s="61" t="s">
        <v>114</v>
      </c>
      <c r="B39" s="53"/>
      <c r="C39" s="87"/>
    </row>
    <row r="40" spans="1:3" ht="30" customHeight="1" x14ac:dyDescent="0.2">
      <c r="A40" s="61" t="s">
        <v>99</v>
      </c>
      <c r="B40" s="53"/>
      <c r="C40" s="87"/>
    </row>
    <row r="41" spans="1:3" ht="30" customHeight="1" x14ac:dyDescent="0.2">
      <c r="A41" s="61" t="s">
        <v>74</v>
      </c>
      <c r="B41" s="53"/>
      <c r="C41" s="87"/>
    </row>
    <row r="42" spans="1:3" ht="30" customHeight="1" x14ac:dyDescent="0.2">
      <c r="A42" s="61" t="s">
        <v>89</v>
      </c>
      <c r="B42" s="53"/>
      <c r="C42" s="87"/>
    </row>
    <row r="43" spans="1:3" ht="30" customHeight="1" x14ac:dyDescent="0.2">
      <c r="A43" s="61" t="s">
        <v>98</v>
      </c>
      <c r="B43" s="53"/>
      <c r="C43" s="87"/>
    </row>
    <row r="44" spans="1:3" ht="30" customHeight="1" x14ac:dyDescent="0.2">
      <c r="A44" s="61" t="s">
        <v>115</v>
      </c>
      <c r="B44" s="53"/>
      <c r="C44" s="87"/>
    </row>
    <row r="45" spans="1:3" ht="30" customHeight="1" x14ac:dyDescent="0.2">
      <c r="A45" s="61" t="s">
        <v>116</v>
      </c>
      <c r="B45" s="53"/>
      <c r="C45" s="87"/>
    </row>
    <row r="46" spans="1:3" ht="30" customHeight="1" x14ac:dyDescent="0.2">
      <c r="A46" s="61" t="s">
        <v>117</v>
      </c>
      <c r="B46" s="53"/>
      <c r="C46" s="87"/>
    </row>
    <row r="47" spans="1:3" ht="30" customHeight="1" x14ac:dyDescent="0.2">
      <c r="A47" s="61" t="s">
        <v>118</v>
      </c>
      <c r="B47" s="53"/>
      <c r="C47" s="87"/>
    </row>
    <row r="48" spans="1:3" x14ac:dyDescent="0.2">
      <c r="A48" s="88" t="s">
        <v>103</v>
      </c>
      <c r="B48" s="87"/>
      <c r="C48" s="87"/>
    </row>
    <row r="49" spans="1:3" ht="14.25" customHeight="1" x14ac:dyDescent="0.2">
      <c r="A49" s="95" t="s">
        <v>94</v>
      </c>
      <c r="B49" s="58"/>
      <c r="C49" s="58"/>
    </row>
    <row r="50" spans="1:3" ht="30" customHeight="1" x14ac:dyDescent="0.2">
      <c r="A50" s="96" t="s">
        <v>119</v>
      </c>
      <c r="B50" s="53"/>
      <c r="C50" s="53"/>
    </row>
    <row r="51" spans="1:3" ht="30" customHeight="1" x14ac:dyDescent="0.2">
      <c r="A51" s="96" t="s">
        <v>120</v>
      </c>
      <c r="B51" s="53"/>
      <c r="C51" s="53"/>
    </row>
    <row r="52" spans="1:3" ht="30" customHeight="1" x14ac:dyDescent="0.2">
      <c r="A52" s="96" t="s">
        <v>100</v>
      </c>
      <c r="B52" s="53"/>
      <c r="C52" s="53"/>
    </row>
    <row r="53" spans="1:3" ht="30" customHeight="1" x14ac:dyDescent="0.2">
      <c r="A53" s="96" t="s">
        <v>104</v>
      </c>
      <c r="B53" s="52"/>
      <c r="C53" s="52"/>
    </row>
    <row r="54" spans="1:3" ht="30" customHeight="1" x14ac:dyDescent="0.2">
      <c r="A54" s="96" t="s">
        <v>121</v>
      </c>
      <c r="B54" s="53"/>
      <c r="C54" s="53"/>
    </row>
    <row r="55" spans="1:3" s="59" customFormat="1" x14ac:dyDescent="0.2">
      <c r="A55" s="43" t="s">
        <v>95</v>
      </c>
      <c r="B55" s="58"/>
      <c r="C55" s="58"/>
    </row>
    <row r="56" spans="1:3" s="59" customFormat="1" ht="30" customHeight="1" x14ac:dyDescent="0.2">
      <c r="A56" s="64" t="s">
        <v>23</v>
      </c>
      <c r="B56" s="54" t="s">
        <v>68</v>
      </c>
      <c r="C56" s="54" t="s">
        <v>68</v>
      </c>
    </row>
    <row r="57" spans="1:3" s="59" customFormat="1" ht="30" customHeight="1" x14ac:dyDescent="0.2">
      <c r="A57" s="42" t="s">
        <v>122</v>
      </c>
      <c r="B57" s="53"/>
      <c r="C57" s="53"/>
    </row>
    <row r="58" spans="1:3" s="59" customFormat="1" ht="30" customHeight="1" x14ac:dyDescent="0.2">
      <c r="A58" s="42" t="s">
        <v>120</v>
      </c>
      <c r="B58" s="53"/>
      <c r="C58" s="53"/>
    </row>
    <row r="59" spans="1:3" s="59" customFormat="1" ht="30" customHeight="1" x14ac:dyDescent="0.2">
      <c r="A59" s="42" t="s">
        <v>100</v>
      </c>
      <c r="B59" s="53"/>
      <c r="C59" s="53"/>
    </row>
    <row r="60" spans="1:3" s="59" customFormat="1" ht="30" customHeight="1" x14ac:dyDescent="0.2">
      <c r="A60" s="42" t="s">
        <v>105</v>
      </c>
      <c r="B60" s="52"/>
      <c r="C60" s="52"/>
    </row>
    <row r="61" spans="1:3" s="59" customFormat="1" ht="30" customHeight="1" x14ac:dyDescent="0.2">
      <c r="A61" s="99" t="s">
        <v>121</v>
      </c>
      <c r="B61" s="53"/>
      <c r="C61" s="53"/>
    </row>
    <row r="62" spans="1:3" s="59" customFormat="1" ht="30" customHeight="1" x14ac:dyDescent="0.2">
      <c r="A62" s="67" t="s">
        <v>123</v>
      </c>
      <c r="B62" s="68"/>
      <c r="C62" s="68"/>
    </row>
    <row r="63" spans="1:3" s="59" customFormat="1" ht="30" customHeight="1" x14ac:dyDescent="0.2">
      <c r="A63" s="99" t="s">
        <v>145</v>
      </c>
      <c r="B63" s="94" t="str">
        <f t="shared" ref="B63:C63" si="0">IF(B$62="Texas","NA"," ")</f>
        <v xml:space="preserve"> </v>
      </c>
      <c r="C63" s="94" t="str">
        <f t="shared" si="0"/>
        <v xml:space="preserve"> </v>
      </c>
    </row>
    <row r="64" spans="1:3" s="59" customFormat="1" ht="30" customHeight="1" x14ac:dyDescent="0.2">
      <c r="A64" s="42" t="s">
        <v>120</v>
      </c>
      <c r="B64" s="94" t="str">
        <f t="shared" ref="B64:C67" si="1">IF(OR(B$62="Texas",B$63="No-NFF State",B$63="No-Truescreen ASP State"),"NA"," ")</f>
        <v xml:space="preserve"> </v>
      </c>
      <c r="C64" s="94" t="str">
        <f t="shared" si="1"/>
        <v xml:space="preserve"> </v>
      </c>
    </row>
    <row r="65" spans="1:3" s="59" customFormat="1" ht="30" customHeight="1" x14ac:dyDescent="0.2">
      <c r="A65" s="42" t="s">
        <v>100</v>
      </c>
      <c r="B65" s="94" t="str">
        <f t="shared" si="1"/>
        <v xml:space="preserve"> </v>
      </c>
      <c r="C65" s="94" t="str">
        <f t="shared" si="1"/>
        <v xml:space="preserve"> </v>
      </c>
    </row>
    <row r="66" spans="1:3" s="59" customFormat="1" ht="30" customHeight="1" x14ac:dyDescent="0.2">
      <c r="A66" s="42" t="s">
        <v>106</v>
      </c>
      <c r="B66" s="90" t="str">
        <f t="shared" si="1"/>
        <v xml:space="preserve"> </v>
      </c>
      <c r="C66" s="90" t="str">
        <f t="shared" si="1"/>
        <v xml:space="preserve"> </v>
      </c>
    </row>
    <row r="67" spans="1:3" s="59" customFormat="1" ht="30" customHeight="1" x14ac:dyDescent="0.2">
      <c r="A67" s="42" t="s">
        <v>121</v>
      </c>
      <c r="B67" s="94" t="str">
        <f t="shared" si="1"/>
        <v xml:space="preserve"> </v>
      </c>
      <c r="C67" s="94" t="str">
        <f t="shared" si="1"/>
        <v xml:space="preserve"> </v>
      </c>
    </row>
    <row r="68" spans="1:3" s="59" customFormat="1" x14ac:dyDescent="0.2">
      <c r="A68" s="43" t="s">
        <v>101</v>
      </c>
      <c r="B68" s="77"/>
      <c r="C68" s="77"/>
    </row>
    <row r="69" spans="1:3" s="59" customFormat="1" ht="30" customHeight="1" x14ac:dyDescent="0.2">
      <c r="A69" s="42" t="s">
        <v>124</v>
      </c>
      <c r="B69" s="53"/>
      <c r="C69" s="53"/>
    </row>
    <row r="70" spans="1:3" s="59" customFormat="1" ht="30" customHeight="1" x14ac:dyDescent="0.2">
      <c r="A70" s="42" t="s">
        <v>141</v>
      </c>
      <c r="B70" s="53"/>
      <c r="C70" s="53"/>
    </row>
    <row r="71" spans="1:3" s="59" customFormat="1" ht="30" customHeight="1" x14ac:dyDescent="0.2">
      <c r="A71" s="98" t="s">
        <v>102</v>
      </c>
      <c r="B71" s="104"/>
      <c r="C71" s="104"/>
    </row>
    <row r="72" spans="1:3" s="59" customFormat="1" ht="30" customHeight="1" x14ac:dyDescent="0.2">
      <c r="A72" s="42" t="s">
        <v>125</v>
      </c>
      <c r="B72" s="52"/>
      <c r="C72" s="52"/>
    </row>
    <row r="73" spans="1:3" s="59" customFormat="1" ht="30" customHeight="1" thickBot="1" x14ac:dyDescent="0.25">
      <c r="A73" s="69" t="s">
        <v>107</v>
      </c>
      <c r="B73" s="83"/>
      <c r="C73" s="83"/>
    </row>
    <row r="74" spans="1:3" s="59" customFormat="1" ht="30" customHeight="1" x14ac:dyDescent="0.2">
      <c r="A74" s="42" t="s">
        <v>126</v>
      </c>
      <c r="B74" s="52"/>
      <c r="C74" s="52"/>
    </row>
    <row r="75" spans="1:3" s="59" customFormat="1" ht="30" customHeight="1" x14ac:dyDescent="0.25">
      <c r="A75" s="102" t="s">
        <v>127</v>
      </c>
      <c r="B75" s="97" t="str">
        <f>IF(B$71="Cleared","NA"," ")</f>
        <v xml:space="preserve"> </v>
      </c>
      <c r="C75" s="97" t="str">
        <f>IF(C$71="Cleared","NA"," ")</f>
        <v xml:space="preserve"> </v>
      </c>
    </row>
    <row r="76" spans="1:3" s="59" customFormat="1" ht="30" customHeight="1" x14ac:dyDescent="0.25">
      <c r="A76" s="101" t="s">
        <v>128</v>
      </c>
      <c r="B76" s="94" t="str">
        <f>IF(B$71="Cleared","NA"," ")</f>
        <v xml:space="preserve"> </v>
      </c>
      <c r="C76" s="94" t="str">
        <f>IF(C$71="Cleared","NA"," ")</f>
        <v xml:space="preserve"> </v>
      </c>
    </row>
    <row r="77" spans="1:3" s="59" customFormat="1" x14ac:dyDescent="0.2">
      <c r="A77" s="43" t="s">
        <v>69</v>
      </c>
      <c r="B77" s="58"/>
      <c r="C77" s="58"/>
    </row>
    <row r="78" spans="1:3" s="59" customFormat="1" ht="30" customHeight="1" x14ac:dyDescent="0.2">
      <c r="A78" s="42" t="s">
        <v>96</v>
      </c>
      <c r="B78" s="53"/>
      <c r="C78" s="53"/>
    </row>
    <row r="79" spans="1:3" s="59" customFormat="1" ht="30" customHeight="1" x14ac:dyDescent="0.2">
      <c r="A79" s="42" t="s">
        <v>129</v>
      </c>
      <c r="B79" s="52"/>
      <c r="C79" s="52"/>
    </row>
    <row r="80" spans="1:3" s="59" customFormat="1" ht="30" customHeight="1" x14ac:dyDescent="0.2">
      <c r="A80" s="42" t="s">
        <v>130</v>
      </c>
      <c r="B80" s="53"/>
      <c r="C80" s="53"/>
    </row>
    <row r="81" spans="1:3" x14ac:dyDescent="0.2">
      <c r="A81" s="43" t="s">
        <v>15</v>
      </c>
      <c r="B81" s="60"/>
      <c r="C81" s="60"/>
    </row>
    <row r="82" spans="1:3" ht="30" customHeight="1" x14ac:dyDescent="0.2">
      <c r="A82" s="42" t="s">
        <v>131</v>
      </c>
      <c r="B82" s="53"/>
      <c r="C82" s="53"/>
    </row>
    <row r="83" spans="1:3" ht="30" customHeight="1" x14ac:dyDescent="0.2">
      <c r="A83" s="42" t="s">
        <v>132</v>
      </c>
      <c r="B83" s="94" t="str">
        <f t="shared" ref="B83:C84" si="2">IF(B$82="No","NA"," ")</f>
        <v xml:space="preserve"> </v>
      </c>
      <c r="C83" s="94" t="str">
        <f t="shared" si="2"/>
        <v xml:space="preserve"> </v>
      </c>
    </row>
    <row r="84" spans="1:3" ht="30" customHeight="1" x14ac:dyDescent="0.2">
      <c r="A84" s="42" t="s">
        <v>133</v>
      </c>
      <c r="B84" s="94" t="str">
        <f t="shared" si="2"/>
        <v xml:space="preserve"> </v>
      </c>
      <c r="C84" s="94" t="str">
        <f t="shared" si="2"/>
        <v xml:space="preserve"> </v>
      </c>
    </row>
    <row r="85" spans="1:3" x14ac:dyDescent="0.2">
      <c r="A85" s="88" t="s">
        <v>90</v>
      </c>
      <c r="B85" s="86"/>
      <c r="C85" s="86"/>
    </row>
    <row r="86" spans="1:3" ht="30" customHeight="1" x14ac:dyDescent="0.2">
      <c r="A86" s="74" t="s">
        <v>97</v>
      </c>
      <c r="B86" s="94" t="str">
        <f>IF(OR(B$10="TQT",B$10="RHT",B$10="QT",B$10="MT"),"NA","")</f>
        <v/>
      </c>
      <c r="C86" s="87" t="str">
        <f>IF(OR(C$10="TQT",C$10="RHT",C$10="QT",C$10="MT"),"NA","")</f>
        <v/>
      </c>
    </row>
    <row r="87" spans="1:3" ht="30" customHeight="1" x14ac:dyDescent="0.2">
      <c r="A87" s="74" t="s">
        <v>134</v>
      </c>
      <c r="B87" s="90" t="str">
        <f>IF(OR(B10="RHT",B10="QT",B10="MT",B86="No-Too early in the term",B86="NA"),"NA","")</f>
        <v/>
      </c>
      <c r="C87" s="86" t="str">
        <f>IF(OR(C10="RHT",C10="QT",C10="MT",C86="No-Too early in the term",C86="NA"),"NA","")</f>
        <v/>
      </c>
    </row>
    <row r="88" spans="1:3" ht="30" customHeight="1" x14ac:dyDescent="0.2">
      <c r="A88" s="74" t="s">
        <v>135</v>
      </c>
      <c r="B88" s="90" t="str">
        <f>IF(OR(B10="RHT",B10="QT",B10="MT",B86="No-Too early in the term",B86="NA"),"NA","")</f>
        <v/>
      </c>
      <c r="C88" s="86" t="str">
        <f>IF(OR(C10="RHT",C10="QT",C10="MT",C86="No-Too early in the term",C86="NA"),"NA","")</f>
        <v/>
      </c>
    </row>
    <row r="89" spans="1:3" ht="30" customHeight="1" x14ac:dyDescent="0.2">
      <c r="A89" s="74" t="s">
        <v>14</v>
      </c>
      <c r="B89" s="53"/>
      <c r="C89" s="87"/>
    </row>
    <row r="90" spans="1:3" ht="30" customHeight="1" x14ac:dyDescent="0.2">
      <c r="A90" s="74" t="s">
        <v>134</v>
      </c>
      <c r="B90" s="90" t="str">
        <f>IF(OR(B89="No-Too early in the term",B89="No",B89="NA"),"NA","")</f>
        <v/>
      </c>
      <c r="C90" s="86" t="str">
        <f>IF(OR(C89="No-Too early in the term",C89="No",C89="NA"),"NA","")</f>
        <v/>
      </c>
    </row>
    <row r="91" spans="1:3" ht="30" customHeight="1" x14ac:dyDescent="0.2">
      <c r="A91" s="74" t="s">
        <v>135</v>
      </c>
      <c r="B91" s="90" t="str">
        <f>IF(OR(B89="No-Too early in the term",B89="No",B89="NA"),"NA","")</f>
        <v/>
      </c>
      <c r="C91" s="86" t="str">
        <f>IF(OR(C89="No-Too early in the term",C89="No",C89="NA"),"NA","")</f>
        <v/>
      </c>
    </row>
    <row r="92" spans="1:3" ht="30" customHeight="1" x14ac:dyDescent="0.2">
      <c r="A92" s="74" t="s">
        <v>8</v>
      </c>
      <c r="B92" s="94" t="str">
        <f t="shared" ref="B92:C92" si="3">IF(OR(B89="No-Too early in the term"),"NA","")</f>
        <v/>
      </c>
      <c r="C92" s="87" t="str">
        <f t="shared" si="3"/>
        <v/>
      </c>
    </row>
    <row r="93" spans="1:3" ht="30" customHeight="1" x14ac:dyDescent="0.2">
      <c r="A93" s="74" t="s">
        <v>9</v>
      </c>
      <c r="B93" s="94" t="str">
        <f>IF(OR(B89="No-Too early in the term"),"NA","")</f>
        <v/>
      </c>
      <c r="C93" s="87" t="str">
        <f>IF(OR(C89="No-Too early in the term"),"NA","")</f>
        <v/>
      </c>
    </row>
    <row r="94" spans="1:3" ht="30" customHeight="1" x14ac:dyDescent="0.2">
      <c r="A94" s="74" t="s">
        <v>10</v>
      </c>
      <c r="B94" s="94" t="str">
        <f t="shared" ref="B94:C94" si="4">IF(OR(B89="No-Too early in the term"),"NA","")</f>
        <v/>
      </c>
      <c r="C94" s="87" t="str">
        <f t="shared" si="4"/>
        <v/>
      </c>
    </row>
    <row r="95" spans="1:3" ht="45" x14ac:dyDescent="0.2">
      <c r="A95" s="88" t="s">
        <v>24</v>
      </c>
      <c r="B95" s="86"/>
      <c r="C95" s="86"/>
    </row>
    <row r="96" spans="1:3" ht="30" customHeight="1" x14ac:dyDescent="0.2">
      <c r="A96" s="41" t="s">
        <v>136</v>
      </c>
      <c r="B96" s="94" t="str">
        <f>IF(OR(B10="TQT",B10="HT",B10="RHT",B10="QT",B10="MT"),"NA","")</f>
        <v/>
      </c>
      <c r="C96" s="87" t="str">
        <f>IF(OR(C10="TQT",C10="HT",C10="RHT",C10="QT",C10="MT"),"NA","")</f>
        <v/>
      </c>
    </row>
    <row r="97" spans="1:3" ht="30" customHeight="1" x14ac:dyDescent="0.2">
      <c r="A97" s="41" t="s">
        <v>137</v>
      </c>
      <c r="B97" s="94" t="str">
        <f>IF(OR(B10="TQT",B10="HT",B10="RHT",B10="QT",B10="MT"),"NA","")</f>
        <v/>
      </c>
      <c r="C97" s="87" t="str">
        <f>IF(OR(C10="TQT",C10="HT",C10="RHT",C10="QT",C10="MT"),"NA","")</f>
        <v/>
      </c>
    </row>
    <row r="98" spans="1:3" ht="30" x14ac:dyDescent="0.2">
      <c r="A98" s="88" t="s">
        <v>25</v>
      </c>
      <c r="B98" s="86"/>
      <c r="C98" s="86"/>
    </row>
    <row r="99" spans="1:3" ht="30" customHeight="1" x14ac:dyDescent="0.2">
      <c r="A99" s="41" t="s">
        <v>138</v>
      </c>
      <c r="B99" s="94" t="str">
        <f>IF(OR(B10="RFT",B10="HT",B10="RHT",B10="QT",B10="MT"),"NA","")</f>
        <v/>
      </c>
      <c r="C99" s="87" t="str">
        <f>IF(OR(C10="RFT",C10="HT",C10="RHT",C10="QT",C10="MT"),"NA","")</f>
        <v/>
      </c>
    </row>
    <row r="100" spans="1:3" ht="30" customHeight="1" x14ac:dyDescent="0.2">
      <c r="A100" s="41" t="s">
        <v>137</v>
      </c>
      <c r="B100" s="94" t="str">
        <f>IF(OR(B10="RFT",B10="HT",B10="RHT",B10="QT",B10="MT"),"NA","")</f>
        <v/>
      </c>
      <c r="C100" s="87" t="str">
        <f>IF(OR(C10="RFT",C10="HT",C10="RHT",C10="QT",C10="MT"),"NA","")</f>
        <v/>
      </c>
    </row>
    <row r="101" spans="1:3" ht="18" customHeight="1" x14ac:dyDescent="0.2">
      <c r="A101" s="88" t="s">
        <v>26</v>
      </c>
      <c r="B101" s="87"/>
      <c r="C101" s="87"/>
    </row>
    <row r="102" spans="1:3" ht="30" customHeight="1" x14ac:dyDescent="0.2">
      <c r="A102" s="41" t="s">
        <v>27</v>
      </c>
      <c r="B102" s="53"/>
      <c r="C102" s="87"/>
    </row>
    <row r="103" spans="1:3" x14ac:dyDescent="0.2">
      <c r="A103" s="88" t="s">
        <v>2</v>
      </c>
      <c r="B103" s="86"/>
      <c r="C103" s="86"/>
    </row>
    <row r="104" spans="1:3" ht="132.75" customHeight="1" x14ac:dyDescent="0.2">
      <c r="A104" s="75" t="s">
        <v>2</v>
      </c>
      <c r="B104" s="53"/>
      <c r="C104" s="53"/>
    </row>
    <row r="105" spans="1:3" ht="12" customHeight="1" x14ac:dyDescent="0.2">
      <c r="A105" s="62"/>
    </row>
    <row r="165" spans="1:1" x14ac:dyDescent="0.2">
      <c r="A165" s="63" t="s">
        <v>55</v>
      </c>
    </row>
    <row r="166" spans="1:1" x14ac:dyDescent="0.2">
      <c r="A166" s="63" t="s">
        <v>56</v>
      </c>
    </row>
    <row r="168" spans="1:1" x14ac:dyDescent="0.2">
      <c r="A168" s="63" t="s">
        <v>57</v>
      </c>
    </row>
    <row r="169" spans="1:1" x14ac:dyDescent="0.2">
      <c r="A169" s="63" t="s">
        <v>58</v>
      </c>
    </row>
    <row r="172" spans="1:1" x14ac:dyDescent="0.2">
      <c r="A172" s="63" t="s">
        <v>59</v>
      </c>
    </row>
    <row r="173" spans="1:1" x14ac:dyDescent="0.2">
      <c r="A173" s="63" t="s">
        <v>60</v>
      </c>
    </row>
    <row r="174" spans="1:1" x14ac:dyDescent="0.2">
      <c r="A174" s="63" t="s">
        <v>61</v>
      </c>
    </row>
    <row r="175" spans="1:1" x14ac:dyDescent="0.2">
      <c r="A175" s="63" t="s">
        <v>62</v>
      </c>
    </row>
    <row r="176" spans="1:1" x14ac:dyDescent="0.2">
      <c r="A176" s="63" t="s">
        <v>63</v>
      </c>
    </row>
    <row r="177" spans="1:1" x14ac:dyDescent="0.2">
      <c r="A177" s="63" t="s">
        <v>64</v>
      </c>
    </row>
  </sheetData>
  <dataConsolidate/>
  <conditionalFormatting sqref="B1:B3 B18 B20:B22 B25 B27 B33 B35:B36 B48:B49 B55:B56 B58 B70:B85 B89:B1048576 B62:B68 C63 B8:B16 C8:C9">
    <cfRule type="containsBlanks" priority="4" stopIfTrue="1">
      <formula>LEN(TRIM(B1))=0</formula>
    </cfRule>
  </conditionalFormatting>
  <conditionalFormatting sqref="B8:C9">
    <cfRule type="expression" dxfId="200" priority="317" stopIfTrue="1">
      <formula>$B$7="No"</formula>
    </cfRule>
  </conditionalFormatting>
  <conditionalFormatting sqref="B9:C9">
    <cfRule type="expression" priority="316" stopIfTrue="1">
      <formula>$B$4=""</formula>
    </cfRule>
    <cfRule type="expression" dxfId="199" priority="319">
      <formula>B$9&gt;(B$4+120)</formula>
    </cfRule>
  </conditionalFormatting>
  <conditionalFormatting sqref="B4">
    <cfRule type="cellIs" dxfId="198" priority="299" stopIfTrue="1" operator="equal">
      <formula>"NA"</formula>
    </cfRule>
  </conditionalFormatting>
  <conditionalFormatting sqref="B4">
    <cfRule type="containsBlanks" priority="298" stopIfTrue="1">
      <formula>LEN(TRIM(B4))=0</formula>
    </cfRule>
  </conditionalFormatting>
  <conditionalFormatting sqref="B4">
    <cfRule type="cellIs" dxfId="197" priority="300" stopIfTrue="1" operator="equal">
      <formula>"In Service"</formula>
    </cfRule>
  </conditionalFormatting>
  <conditionalFormatting sqref="B4">
    <cfRule type="expression" dxfId="196" priority="301" stopIfTrue="1">
      <formula>AND(B4=B34,B28="")</formula>
    </cfRule>
    <cfRule type="expression" dxfId="195" priority="302" stopIfTrue="1">
      <formula>AND(B4=B28,B34="")</formula>
    </cfRule>
    <cfRule type="expression" dxfId="194" priority="303" stopIfTrue="1">
      <formula>AND(B28="",B34="")</formula>
    </cfRule>
    <cfRule type="expression" dxfId="193" priority="304">
      <formula>B4&lt;&gt;B34</formula>
    </cfRule>
    <cfRule type="expression" dxfId="192" priority="305">
      <formula>B4&lt;&gt;B28</formula>
    </cfRule>
  </conditionalFormatting>
  <conditionalFormatting sqref="B4">
    <cfRule type="expression" dxfId="191" priority="306" stopIfTrue="1">
      <formula>AND(B4=B28,B4=B34,B28=B34)</formula>
    </cfRule>
  </conditionalFormatting>
  <conditionalFormatting sqref="B5">
    <cfRule type="containsBlanks" priority="127" stopIfTrue="1">
      <formula>LEN(TRIM(B5))=0</formula>
    </cfRule>
  </conditionalFormatting>
  <conditionalFormatting sqref="B5">
    <cfRule type="expression" dxfId="190" priority="289" stopIfTrue="1">
      <formula>AND(B29="",B35="")</formula>
    </cfRule>
    <cfRule type="expression" dxfId="189" priority="292" stopIfTrue="1">
      <formula>AND(B5=B29,B35="")</formula>
    </cfRule>
    <cfRule type="expression" dxfId="188" priority="293" stopIfTrue="1">
      <formula>AND(B5=B35,B29="")</formula>
    </cfRule>
    <cfRule type="expression" dxfId="187" priority="295">
      <formula>B5&lt;&gt;B29</formula>
    </cfRule>
    <cfRule type="expression" dxfId="186" priority="296">
      <formula>B5&lt;&gt;B35</formula>
    </cfRule>
  </conditionalFormatting>
  <conditionalFormatting sqref="B5">
    <cfRule type="expression" dxfId="185" priority="294" stopIfTrue="1">
      <formula>AND(B5=B29,B29=B35,B35=B5)</formula>
    </cfRule>
  </conditionalFormatting>
  <conditionalFormatting sqref="B6">
    <cfRule type="containsBlanks" priority="286" stopIfTrue="1">
      <formula>LEN(TRIM(B6))=0</formula>
    </cfRule>
  </conditionalFormatting>
  <conditionalFormatting sqref="B7">
    <cfRule type="containsBlanks" priority="283" stopIfTrue="1">
      <formula>LEN(TRIM(B7))=0</formula>
    </cfRule>
  </conditionalFormatting>
  <conditionalFormatting sqref="B17">
    <cfRule type="containsBlanks" priority="277" stopIfTrue="1">
      <formula>LEN(TRIM(B17))=0</formula>
    </cfRule>
    <cfRule type="expression" priority="278" stopIfTrue="1">
      <formula>B36=""</formula>
    </cfRule>
  </conditionalFormatting>
  <conditionalFormatting sqref="B17">
    <cfRule type="expression" dxfId="184" priority="281">
      <formula>B$17&lt;&gt;B$36</formula>
    </cfRule>
  </conditionalFormatting>
  <conditionalFormatting sqref="B19">
    <cfRule type="containsBlanks" priority="273" stopIfTrue="1">
      <formula>LEN(TRIM(B19))=0</formula>
    </cfRule>
  </conditionalFormatting>
  <conditionalFormatting sqref="B19">
    <cfRule type="cellIs" dxfId="183" priority="275" operator="equal">
      <formula>"Missing"</formula>
    </cfRule>
  </conditionalFormatting>
  <conditionalFormatting sqref="B22">
    <cfRule type="cellIs" dxfId="182" priority="128" operator="equal">
      <formula>"NA"</formula>
    </cfRule>
    <cfRule type="cellIs" dxfId="181" priority="318" operator="equal">
      <formula>"No"</formula>
    </cfRule>
  </conditionalFormatting>
  <conditionalFormatting sqref="B23">
    <cfRule type="cellIs" dxfId="180" priority="270" operator="equal">
      <formula>"No"</formula>
    </cfRule>
  </conditionalFormatting>
  <conditionalFormatting sqref="B23">
    <cfRule type="containsBlanks" priority="267" stopIfTrue="1">
      <formula>LEN(TRIM(B23))=0</formula>
    </cfRule>
  </conditionalFormatting>
  <conditionalFormatting sqref="B24">
    <cfRule type="cellIs" dxfId="179" priority="266" operator="equal">
      <formula>"No"</formula>
    </cfRule>
  </conditionalFormatting>
  <conditionalFormatting sqref="B24">
    <cfRule type="containsBlanks" priority="263" stopIfTrue="1">
      <formula>LEN(TRIM(B24))=0</formula>
    </cfRule>
  </conditionalFormatting>
  <conditionalFormatting sqref="B26">
    <cfRule type="cellIs" dxfId="178" priority="262" operator="equal">
      <formula>"No"</formula>
    </cfRule>
  </conditionalFormatting>
  <conditionalFormatting sqref="B26">
    <cfRule type="containsBlanks" priority="259" stopIfTrue="1">
      <formula>LEN(TRIM(B26))=0</formula>
    </cfRule>
  </conditionalFormatting>
  <conditionalFormatting sqref="B28">
    <cfRule type="containsBlanks" priority="250" stopIfTrue="1">
      <formula>LEN(TRIM(B28))=0</formula>
    </cfRule>
  </conditionalFormatting>
  <conditionalFormatting sqref="B28">
    <cfRule type="expression" dxfId="177" priority="253" stopIfTrue="1">
      <formula>AND(B4="",B34="")</formula>
    </cfRule>
    <cfRule type="expression" dxfId="176" priority="254" stopIfTrue="1">
      <formula>AND(B28=B34,B4="")</formula>
    </cfRule>
    <cfRule type="expression" dxfId="175" priority="255" stopIfTrue="1">
      <formula>AND(B28=B4,B34="")</formula>
    </cfRule>
    <cfRule type="expression" dxfId="174" priority="256">
      <formula>B28&lt;&gt;B4</formula>
    </cfRule>
    <cfRule type="expression" dxfId="173" priority="257">
      <formula>B28&lt;&gt;B34</formula>
    </cfRule>
  </conditionalFormatting>
  <conditionalFormatting sqref="B28">
    <cfRule type="expression" dxfId="172" priority="258" stopIfTrue="1">
      <formula>AND(B28=#REF!,B28=B51,#REF!=B51)</formula>
    </cfRule>
  </conditionalFormatting>
  <conditionalFormatting sqref="B29">
    <cfRule type="containsBlanks" priority="240" stopIfTrue="1">
      <formula>LEN(TRIM(B29))=0</formula>
    </cfRule>
  </conditionalFormatting>
  <conditionalFormatting sqref="B29">
    <cfRule type="expression" dxfId="171" priority="243">
      <formula>B5="NA"</formula>
    </cfRule>
    <cfRule type="expression" dxfId="170" priority="244" stopIfTrue="1">
      <formula>AND(B5="",B35="")</formula>
    </cfRule>
    <cfRule type="expression" dxfId="169" priority="245" stopIfTrue="1">
      <formula>AND(B29=B35,B5="")</formula>
    </cfRule>
    <cfRule type="expression" dxfId="168" priority="246" stopIfTrue="1">
      <formula>AND(B29=B5,B35="")</formula>
    </cfRule>
    <cfRule type="expression" dxfId="167" priority="247">
      <formula>B29&lt;&gt;B35</formula>
    </cfRule>
    <cfRule type="expression" dxfId="166" priority="248">
      <formula>B29&lt;&gt;B5</formula>
    </cfRule>
  </conditionalFormatting>
  <conditionalFormatting sqref="B29">
    <cfRule type="expression" dxfId="165" priority="249" stopIfTrue="1">
      <formula>AND(B29=#REF!,#REF!=B52,B30=B29)</formula>
    </cfRule>
  </conditionalFormatting>
  <conditionalFormatting sqref="B30">
    <cfRule type="expression" priority="236" stopIfTrue="1">
      <formula>$B$28=""</formula>
    </cfRule>
    <cfRule type="expression" dxfId="164" priority="239">
      <formula>B30&gt;B28</formula>
    </cfRule>
  </conditionalFormatting>
  <conditionalFormatting sqref="B30">
    <cfRule type="containsBlanks" priority="234" stopIfTrue="1">
      <formula>LEN(TRIM(B30))=0</formula>
    </cfRule>
  </conditionalFormatting>
  <conditionalFormatting sqref="B31">
    <cfRule type="cellIs" dxfId="163" priority="233" operator="equal">
      <formula>"No"</formula>
    </cfRule>
  </conditionalFormatting>
  <conditionalFormatting sqref="B31">
    <cfRule type="containsBlanks" priority="230" stopIfTrue="1">
      <formula>LEN(TRIM(B31))=0</formula>
    </cfRule>
  </conditionalFormatting>
  <conditionalFormatting sqref="B32">
    <cfRule type="cellIs" dxfId="162" priority="229" operator="equal">
      <formula>"No"</formula>
    </cfRule>
  </conditionalFormatting>
  <conditionalFormatting sqref="B32">
    <cfRule type="containsBlanks" priority="226" stopIfTrue="1">
      <formula>LEN(TRIM(B32))=0</formula>
    </cfRule>
  </conditionalFormatting>
  <conditionalFormatting sqref="B34">
    <cfRule type="containsBlanks" priority="217" stopIfTrue="1">
      <formula>LEN(TRIM(B34))=0</formula>
    </cfRule>
  </conditionalFormatting>
  <conditionalFormatting sqref="B34">
    <cfRule type="expression" dxfId="161" priority="220" stopIfTrue="1">
      <formula>AND(B5="",B29="")</formula>
    </cfRule>
    <cfRule type="expression" dxfId="160" priority="221" stopIfTrue="1">
      <formula>AND(B34=B28,B4="")</formula>
    </cfRule>
    <cfRule type="expression" dxfId="159" priority="222" stopIfTrue="1">
      <formula>AND(B34=B4,B28="")</formula>
    </cfRule>
    <cfRule type="expression" dxfId="158" priority="223">
      <formula>B34&lt;&gt;B28</formula>
    </cfRule>
    <cfRule type="expression" dxfId="157" priority="224">
      <formula>B34&lt;&gt;B4</formula>
    </cfRule>
  </conditionalFormatting>
  <conditionalFormatting sqref="B34">
    <cfRule type="expression" dxfId="156" priority="225" stopIfTrue="1">
      <formula>AND(B34=B51,B34=B56,B51=B56)</formula>
    </cfRule>
  </conditionalFormatting>
  <conditionalFormatting sqref="B36">
    <cfRule type="expression" priority="216" stopIfTrue="1">
      <formula>B17=""</formula>
    </cfRule>
    <cfRule type="expression" dxfId="155" priority="282">
      <formula>B17&lt;&gt;B36</formula>
    </cfRule>
  </conditionalFormatting>
  <conditionalFormatting sqref="B37:B47">
    <cfRule type="cellIs" dxfId="154" priority="212" stopIfTrue="1" operator="equal">
      <formula>"NA"</formula>
    </cfRule>
  </conditionalFormatting>
  <conditionalFormatting sqref="B37:B47">
    <cfRule type="cellIs" dxfId="153" priority="214" operator="equal">
      <formula>"No"</formula>
    </cfRule>
  </conditionalFormatting>
  <conditionalFormatting sqref="B37:B47">
    <cfRule type="containsBlanks" priority="211" stopIfTrue="1">
      <formula>LEN(TRIM(B37))=0</formula>
    </cfRule>
  </conditionalFormatting>
  <conditionalFormatting sqref="B53">
    <cfRule type="expression" dxfId="152" priority="210">
      <formula>B53&gt;=B4</formula>
    </cfRule>
  </conditionalFormatting>
  <conditionalFormatting sqref="B51:B52">
    <cfRule type="cellIs" dxfId="151" priority="209" operator="equal">
      <formula>"No"</formula>
    </cfRule>
  </conditionalFormatting>
  <conditionalFormatting sqref="B51:B54">
    <cfRule type="containsBlanks" priority="203" stopIfTrue="1">
      <formula>LEN(TRIM(B51))=0</formula>
    </cfRule>
  </conditionalFormatting>
  <conditionalFormatting sqref="B54">
    <cfRule type="cellIs" dxfId="150" priority="208" operator="equal">
      <formula>"No"</formula>
    </cfRule>
  </conditionalFormatting>
  <conditionalFormatting sqref="B50">
    <cfRule type="cellIs" dxfId="149" priority="202" operator="equal">
      <formula>"No"</formula>
    </cfRule>
  </conditionalFormatting>
  <conditionalFormatting sqref="B50">
    <cfRule type="containsBlanks" priority="200" stopIfTrue="1">
      <formula>LEN(TRIM(B50))=0</formula>
    </cfRule>
  </conditionalFormatting>
  <conditionalFormatting sqref="B57">
    <cfRule type="containsBlanks" priority="192" stopIfTrue="1">
      <formula>LEN(TRIM(B57))=0</formula>
    </cfRule>
  </conditionalFormatting>
  <conditionalFormatting sqref="B57">
    <cfRule type="cellIs" dxfId="148" priority="193" operator="equal">
      <formula>"No"</formula>
    </cfRule>
  </conditionalFormatting>
  <conditionalFormatting sqref="B59">
    <cfRule type="cellIs" dxfId="147" priority="190" operator="equal">
      <formula>"No"</formula>
    </cfRule>
  </conditionalFormatting>
  <conditionalFormatting sqref="B59">
    <cfRule type="containsBlanks" priority="188" stopIfTrue="1">
      <formula>LEN(TRIM(B59))=0</formula>
    </cfRule>
  </conditionalFormatting>
  <conditionalFormatting sqref="B60">
    <cfRule type="containsBlanks" priority="126" stopIfTrue="1">
      <formula>LEN(TRIM(B60))=0</formula>
    </cfRule>
    <cfRule type="expression" dxfId="146" priority="185">
      <formula>$B$60&gt;=$B$4</formula>
    </cfRule>
  </conditionalFormatting>
  <conditionalFormatting sqref="B61">
    <cfRule type="containsBlanks" priority="180" stopIfTrue="1">
      <formula>LEN(TRIM(B61))=0</formula>
    </cfRule>
  </conditionalFormatting>
  <conditionalFormatting sqref="B61">
    <cfRule type="cellIs" dxfId="145" priority="181" operator="equal">
      <formula>"No"</formula>
    </cfRule>
  </conditionalFormatting>
  <conditionalFormatting sqref="B63:B64 C63">
    <cfRule type="cellIs" dxfId="144" priority="271" operator="equal">
      <formula>"No"</formula>
    </cfRule>
  </conditionalFormatting>
  <conditionalFormatting sqref="B65">
    <cfRule type="cellIs" dxfId="143" priority="178" operator="equal">
      <formula>"No"</formula>
    </cfRule>
  </conditionalFormatting>
  <conditionalFormatting sqref="B67">
    <cfRule type="cellIs" dxfId="142" priority="215" operator="equal">
      <formula>"No-Missing"</formula>
    </cfRule>
  </conditionalFormatting>
  <conditionalFormatting sqref="B69">
    <cfRule type="containsBlanks" priority="157" stopIfTrue="1">
      <formula>LEN(TRIM(B69))=0</formula>
    </cfRule>
  </conditionalFormatting>
  <conditionalFormatting sqref="B69">
    <cfRule type="cellIs" dxfId="141" priority="158" operator="equal">
      <formula>"No"</formula>
    </cfRule>
  </conditionalFormatting>
  <conditionalFormatting sqref="B70">
    <cfRule type="cellIs" dxfId="140" priority="156" operator="equal">
      <formula>"No"</formula>
    </cfRule>
  </conditionalFormatting>
  <conditionalFormatting sqref="B78">
    <cfRule type="cellIs" dxfId="139" priority="176" operator="equal">
      <formula>"No"</formula>
    </cfRule>
  </conditionalFormatting>
  <conditionalFormatting sqref="B79">
    <cfRule type="expression" dxfId="138" priority="151">
      <formula>$B$79&lt;$B$53</formula>
    </cfRule>
    <cfRule type="expression" dxfId="137" priority="152">
      <formula>$B$79&lt;$B$60</formula>
    </cfRule>
    <cfRule type="expression" dxfId="136" priority="153">
      <formula>$B$79&lt;$B$66</formula>
    </cfRule>
    <cfRule type="expression" dxfId="135" priority="154">
      <formula>$B$79&lt;$B$73</formula>
    </cfRule>
  </conditionalFormatting>
  <conditionalFormatting sqref="B80">
    <cfRule type="cellIs" dxfId="134" priority="148" operator="equal">
      <formula>"No"</formula>
    </cfRule>
  </conditionalFormatting>
  <conditionalFormatting sqref="B86">
    <cfRule type="cellIs" dxfId="133" priority="146" stopIfTrue="1" operator="equal">
      <formula>"NA"</formula>
    </cfRule>
  </conditionalFormatting>
  <conditionalFormatting sqref="B86">
    <cfRule type="cellIs" dxfId="132" priority="147" operator="equal">
      <formula>"No"</formula>
    </cfRule>
  </conditionalFormatting>
  <conditionalFormatting sqref="B86">
    <cfRule type="containsBlanks" priority="145" stopIfTrue="1">
      <formula>LEN(TRIM(B86))=0</formula>
    </cfRule>
  </conditionalFormatting>
  <conditionalFormatting sqref="B87:B88">
    <cfRule type="cellIs" dxfId="131" priority="143" stopIfTrue="1" operator="equal">
      <formula>"NA"</formula>
    </cfRule>
  </conditionalFormatting>
  <conditionalFormatting sqref="B87:B88">
    <cfRule type="containsBlanks" priority="142" stopIfTrue="1">
      <formula>LEN(TRIM(B87))=0</formula>
    </cfRule>
  </conditionalFormatting>
  <conditionalFormatting sqref="B89">
    <cfRule type="cellIs" dxfId="130" priority="141" operator="equal">
      <formula>"NA"</formula>
    </cfRule>
    <cfRule type="cellIs" dxfId="129" priority="150" operator="equal">
      <formula>"No"</formula>
    </cfRule>
  </conditionalFormatting>
  <conditionalFormatting sqref="B90:B91">
    <cfRule type="cellIs" dxfId="128" priority="140" operator="equal">
      <formula>"NA"</formula>
    </cfRule>
  </conditionalFormatting>
  <conditionalFormatting sqref="B92:B94">
    <cfRule type="cellIs" dxfId="127" priority="134" stopIfTrue="1" operator="equal">
      <formula>"NA"</formula>
    </cfRule>
    <cfRule type="cellIs" dxfId="126" priority="135" operator="equal">
      <formula>"Missing"</formula>
    </cfRule>
  </conditionalFormatting>
  <conditionalFormatting sqref="B93">
    <cfRule type="expression" dxfId="125" priority="136" stopIfTrue="1">
      <formula>B16="Unable to access exit form"</formula>
    </cfRule>
    <cfRule type="expression" dxfId="124" priority="137" stopIfTrue="1">
      <formula>B16="In Service"</formula>
    </cfRule>
    <cfRule type="expression" dxfId="123" priority="139">
      <formula>$B$93&lt;&gt;$B$16</formula>
    </cfRule>
  </conditionalFormatting>
  <conditionalFormatting sqref="B96:B97 B99:B100">
    <cfRule type="cellIs" dxfId="122" priority="131" stopIfTrue="1" operator="equal">
      <formula>"NA"</formula>
    </cfRule>
  </conditionalFormatting>
  <conditionalFormatting sqref="B96 B99 B102">
    <cfRule type="cellIs" dxfId="121" priority="132" operator="equal">
      <formula>"No"</formula>
    </cfRule>
  </conditionalFormatting>
  <conditionalFormatting sqref="B66">
    <cfRule type="expression" dxfId="120" priority="130">
      <formula>$B$66&gt;=$B$4</formula>
    </cfRule>
  </conditionalFormatting>
  <conditionalFormatting sqref="B58">
    <cfRule type="cellIs" dxfId="119" priority="125" operator="equal">
      <formula>"No"</formula>
    </cfRule>
  </conditionalFormatting>
  <conditionalFormatting sqref="B72">
    <cfRule type="expression" dxfId="118" priority="124">
      <formula>$B$72&gt;=$B$4</formula>
    </cfRule>
  </conditionalFormatting>
  <conditionalFormatting sqref="B76">
    <cfRule type="cellIs" dxfId="117" priority="122" operator="equal">
      <formula>"NA"</formula>
    </cfRule>
    <cfRule type="cellIs" dxfId="116" priority="123" operator="equal">
      <formula>"No"</formula>
    </cfRule>
  </conditionalFormatting>
  <conditionalFormatting sqref="C1:C3 C10:C16 C18 C20:C22 C25 C27 C33 C35:C36 C48:C49 C55:C56 C58 C62 C70:C85 C89:C1048576 C64:C68">
    <cfRule type="containsBlanks" priority="6" stopIfTrue="1">
      <formula>LEN(TRIM(C1))=0</formula>
    </cfRule>
  </conditionalFormatting>
  <conditionalFormatting sqref="C4">
    <cfRule type="cellIs" dxfId="115" priority="109" stopIfTrue="1" operator="equal">
      <formula>"NA"</formula>
    </cfRule>
  </conditionalFormatting>
  <conditionalFormatting sqref="C4">
    <cfRule type="containsBlanks" priority="108" stopIfTrue="1">
      <formula>LEN(TRIM(C4))=0</formula>
    </cfRule>
  </conditionalFormatting>
  <conditionalFormatting sqref="C4">
    <cfRule type="cellIs" dxfId="114" priority="110" stopIfTrue="1" operator="equal">
      <formula>"In Service"</formula>
    </cfRule>
  </conditionalFormatting>
  <conditionalFormatting sqref="C4">
    <cfRule type="expression" dxfId="113" priority="111" stopIfTrue="1">
      <formula>AND(C4=C34,C28="")</formula>
    </cfRule>
    <cfRule type="expression" dxfId="112" priority="112" stopIfTrue="1">
      <formula>AND(C4=C28,C34="")</formula>
    </cfRule>
    <cfRule type="expression" dxfId="111" priority="113" stopIfTrue="1">
      <formula>AND(C28="",C34="")</formula>
    </cfRule>
    <cfRule type="expression" dxfId="110" priority="114">
      <formula>C4&lt;&gt;C34</formula>
    </cfRule>
    <cfRule type="expression" dxfId="109" priority="115">
      <formula>C4&lt;&gt;C28</formula>
    </cfRule>
  </conditionalFormatting>
  <conditionalFormatting sqref="C4">
    <cfRule type="expression" dxfId="108" priority="116" stopIfTrue="1">
      <formula>AND(C4=C28,C4=C34,C28=C34)</formula>
    </cfRule>
  </conditionalFormatting>
  <conditionalFormatting sqref="C5">
    <cfRule type="containsBlanks" priority="12" stopIfTrue="1">
      <formula>LEN(TRIM(C5))=0</formula>
    </cfRule>
  </conditionalFormatting>
  <conditionalFormatting sqref="C5">
    <cfRule type="expression" dxfId="107" priority="102" stopIfTrue="1">
      <formula>AND(C29="",C35="")</formula>
    </cfRule>
    <cfRule type="expression" dxfId="106" priority="103" stopIfTrue="1">
      <formula>AND(C5=C29,C35="")</formula>
    </cfRule>
    <cfRule type="expression" dxfId="105" priority="104" stopIfTrue="1">
      <formula>AND(C5=C35,C29="")</formula>
    </cfRule>
    <cfRule type="expression" dxfId="104" priority="106">
      <formula>C5&lt;&gt;C29</formula>
    </cfRule>
    <cfRule type="expression" dxfId="103" priority="107">
      <formula>C5&lt;&gt;C35</formula>
    </cfRule>
  </conditionalFormatting>
  <conditionalFormatting sqref="C5">
    <cfRule type="expression" dxfId="102" priority="105" stopIfTrue="1">
      <formula>AND(C5=C29,C29=C35,C35=C5)</formula>
    </cfRule>
  </conditionalFormatting>
  <conditionalFormatting sqref="C6">
    <cfRule type="containsBlanks" priority="101" stopIfTrue="1">
      <formula>LEN(TRIM(C6))=0</formula>
    </cfRule>
  </conditionalFormatting>
  <conditionalFormatting sqref="C7">
    <cfRule type="containsBlanks" priority="100" stopIfTrue="1">
      <formula>LEN(TRIM(C7))=0</formula>
    </cfRule>
  </conditionalFormatting>
  <conditionalFormatting sqref="C17">
    <cfRule type="containsBlanks" priority="96" stopIfTrue="1">
      <formula>LEN(TRIM(C17))=0</formula>
    </cfRule>
    <cfRule type="expression" priority="97" stopIfTrue="1">
      <formula>C36=""</formula>
    </cfRule>
  </conditionalFormatting>
  <conditionalFormatting sqref="C17">
    <cfRule type="expression" dxfId="101" priority="98">
      <formula>C$17&lt;&gt;C$36</formula>
    </cfRule>
  </conditionalFormatting>
  <conditionalFormatting sqref="C19">
    <cfRule type="containsBlanks" priority="94" stopIfTrue="1">
      <formula>LEN(TRIM(C19))=0</formula>
    </cfRule>
  </conditionalFormatting>
  <conditionalFormatting sqref="C19">
    <cfRule type="cellIs" dxfId="100" priority="95" operator="equal">
      <formula>"Missing"</formula>
    </cfRule>
  </conditionalFormatting>
  <conditionalFormatting sqref="C22">
    <cfRule type="cellIs" dxfId="99" priority="13" operator="equal">
      <formula>"NA"</formula>
    </cfRule>
    <cfRule type="cellIs" dxfId="98" priority="119" operator="equal">
      <formula>"No"</formula>
    </cfRule>
  </conditionalFormatting>
  <conditionalFormatting sqref="C23">
    <cfRule type="cellIs" dxfId="97" priority="92" operator="equal">
      <formula>"No"</formula>
    </cfRule>
  </conditionalFormatting>
  <conditionalFormatting sqref="C23">
    <cfRule type="containsBlanks" priority="91" stopIfTrue="1">
      <formula>LEN(TRIM(C23))=0</formula>
    </cfRule>
  </conditionalFormatting>
  <conditionalFormatting sqref="C24">
    <cfRule type="cellIs" dxfId="96" priority="90" operator="equal">
      <formula>"No"</formula>
    </cfRule>
  </conditionalFormatting>
  <conditionalFormatting sqref="C24">
    <cfRule type="containsBlanks" priority="89" stopIfTrue="1">
      <formula>LEN(TRIM(C24))=0</formula>
    </cfRule>
  </conditionalFormatting>
  <conditionalFormatting sqref="C26">
    <cfRule type="cellIs" dxfId="95" priority="88" operator="equal">
      <formula>"No"</formula>
    </cfRule>
  </conditionalFormatting>
  <conditionalFormatting sqref="C26">
    <cfRule type="containsBlanks" priority="87" stopIfTrue="1">
      <formula>LEN(TRIM(C26))=0</formula>
    </cfRule>
  </conditionalFormatting>
  <conditionalFormatting sqref="C28">
    <cfRule type="containsBlanks" priority="80" stopIfTrue="1">
      <formula>LEN(TRIM(C28))=0</formula>
    </cfRule>
  </conditionalFormatting>
  <conditionalFormatting sqref="C28">
    <cfRule type="expression" dxfId="94" priority="81" stopIfTrue="1">
      <formula>AND(C4="",C34="")</formula>
    </cfRule>
    <cfRule type="expression" dxfId="93" priority="82" stopIfTrue="1">
      <formula>AND(C28=C34,C4="")</formula>
    </cfRule>
    <cfRule type="expression" dxfId="92" priority="83" stopIfTrue="1">
      <formula>AND(C28=C4,C34="")</formula>
    </cfRule>
    <cfRule type="expression" dxfId="91" priority="84">
      <formula>C28&lt;&gt;C4</formula>
    </cfRule>
    <cfRule type="expression" dxfId="90" priority="85">
      <formula>C28&lt;&gt;C34</formula>
    </cfRule>
  </conditionalFormatting>
  <conditionalFormatting sqref="C28">
    <cfRule type="expression" dxfId="89" priority="86" stopIfTrue="1">
      <formula>AND(C28=#REF!,C28=C51,#REF!=C51)</formula>
    </cfRule>
  </conditionalFormatting>
  <conditionalFormatting sqref="C29">
    <cfRule type="containsBlanks" priority="72" stopIfTrue="1">
      <formula>LEN(TRIM(C29))=0</formula>
    </cfRule>
  </conditionalFormatting>
  <conditionalFormatting sqref="C29">
    <cfRule type="expression" dxfId="88" priority="73">
      <formula>C5="NA"</formula>
    </cfRule>
    <cfRule type="expression" dxfId="87" priority="74" stopIfTrue="1">
      <formula>AND(C5="",C35="")</formula>
    </cfRule>
    <cfRule type="expression" dxfId="86" priority="75" stopIfTrue="1">
      <formula>AND(C29=C35,C5="")</formula>
    </cfRule>
    <cfRule type="expression" dxfId="85" priority="76" stopIfTrue="1">
      <formula>AND(C29=C5,C35="")</formula>
    </cfRule>
    <cfRule type="expression" dxfId="84" priority="77">
      <formula>C29&lt;&gt;C35</formula>
    </cfRule>
    <cfRule type="expression" dxfId="83" priority="78">
      <formula>C29&lt;&gt;C5</formula>
    </cfRule>
  </conditionalFormatting>
  <conditionalFormatting sqref="C29">
    <cfRule type="expression" dxfId="82" priority="79" stopIfTrue="1">
      <formula>AND(C29=#REF!,#REF!=C52,C30=C29)</formula>
    </cfRule>
  </conditionalFormatting>
  <conditionalFormatting sqref="C30">
    <cfRule type="expression" priority="70" stopIfTrue="1">
      <formula>$B$28=""</formula>
    </cfRule>
    <cfRule type="expression" dxfId="81" priority="71">
      <formula>C30&gt;C28</formula>
    </cfRule>
  </conditionalFormatting>
  <conditionalFormatting sqref="C30">
    <cfRule type="containsBlanks" priority="69" stopIfTrue="1">
      <formula>LEN(TRIM(C30))=0</formula>
    </cfRule>
  </conditionalFormatting>
  <conditionalFormatting sqref="C31">
    <cfRule type="cellIs" dxfId="80" priority="68" operator="equal">
      <formula>"No"</formula>
    </cfRule>
  </conditionalFormatting>
  <conditionalFormatting sqref="C31">
    <cfRule type="containsBlanks" priority="67" stopIfTrue="1">
      <formula>LEN(TRIM(C31))=0</formula>
    </cfRule>
  </conditionalFormatting>
  <conditionalFormatting sqref="C32">
    <cfRule type="cellIs" dxfId="79" priority="66" operator="equal">
      <formula>"No"</formula>
    </cfRule>
  </conditionalFormatting>
  <conditionalFormatting sqref="C32">
    <cfRule type="containsBlanks" priority="65" stopIfTrue="1">
      <formula>LEN(TRIM(C32))=0</formula>
    </cfRule>
  </conditionalFormatting>
  <conditionalFormatting sqref="C34">
    <cfRule type="containsBlanks" priority="58" stopIfTrue="1">
      <formula>LEN(TRIM(C34))=0</formula>
    </cfRule>
  </conditionalFormatting>
  <conditionalFormatting sqref="C34">
    <cfRule type="expression" dxfId="78" priority="59" stopIfTrue="1">
      <formula>AND(C5="",C29="")</formula>
    </cfRule>
    <cfRule type="expression" dxfId="77" priority="60" stopIfTrue="1">
      <formula>AND(C34=C28,C4="")</formula>
    </cfRule>
    <cfRule type="expression" dxfId="76" priority="61" stopIfTrue="1">
      <formula>AND(C34=C4,C28="")</formula>
    </cfRule>
    <cfRule type="expression" dxfId="75" priority="62">
      <formula>C34&lt;&gt;C28</formula>
    </cfRule>
    <cfRule type="expression" dxfId="74" priority="63">
      <formula>C34&lt;&gt;C4</formula>
    </cfRule>
  </conditionalFormatting>
  <conditionalFormatting sqref="C34">
    <cfRule type="expression" dxfId="73" priority="64" stopIfTrue="1">
      <formula>AND(C34=C51,C34=C56,C51=C56)</formula>
    </cfRule>
  </conditionalFormatting>
  <conditionalFormatting sqref="C36">
    <cfRule type="expression" priority="57" stopIfTrue="1">
      <formula>C17=""</formula>
    </cfRule>
    <cfRule type="expression" dxfId="72" priority="99">
      <formula>C17&lt;&gt;C36</formula>
    </cfRule>
  </conditionalFormatting>
  <conditionalFormatting sqref="C37:C47">
    <cfRule type="cellIs" dxfId="71" priority="54" stopIfTrue="1" operator="equal">
      <formula>"NA"</formula>
    </cfRule>
  </conditionalFormatting>
  <conditionalFormatting sqref="C37:C47">
    <cfRule type="cellIs" dxfId="70" priority="55" operator="equal">
      <formula>"No"</formula>
    </cfRule>
  </conditionalFormatting>
  <conditionalFormatting sqref="C37:C47">
    <cfRule type="containsBlanks" priority="53" stopIfTrue="1">
      <formula>LEN(TRIM(C37))=0</formula>
    </cfRule>
  </conditionalFormatting>
  <conditionalFormatting sqref="C53">
    <cfRule type="expression" dxfId="69" priority="52">
      <formula>C53&gt;=C4</formula>
    </cfRule>
  </conditionalFormatting>
  <conditionalFormatting sqref="C51:C52">
    <cfRule type="cellIs" dxfId="68" priority="51" operator="equal">
      <formula>"No"</formula>
    </cfRule>
  </conditionalFormatting>
  <conditionalFormatting sqref="C51:C54">
    <cfRule type="containsBlanks" priority="49" stopIfTrue="1">
      <formula>LEN(TRIM(C51))=0</formula>
    </cfRule>
  </conditionalFormatting>
  <conditionalFormatting sqref="C54">
    <cfRule type="cellIs" dxfId="67" priority="50" operator="equal">
      <formula>"No"</formula>
    </cfRule>
  </conditionalFormatting>
  <conditionalFormatting sqref="C50">
    <cfRule type="cellIs" dxfId="66" priority="48" operator="equal">
      <formula>"No"</formula>
    </cfRule>
  </conditionalFormatting>
  <conditionalFormatting sqref="C50">
    <cfRule type="containsBlanks" priority="47" stopIfTrue="1">
      <formula>LEN(TRIM(C50))=0</formula>
    </cfRule>
  </conditionalFormatting>
  <conditionalFormatting sqref="C57">
    <cfRule type="containsBlanks" priority="45" stopIfTrue="1">
      <formula>LEN(TRIM(C57))=0</formula>
    </cfRule>
  </conditionalFormatting>
  <conditionalFormatting sqref="C57">
    <cfRule type="cellIs" dxfId="65" priority="46" operator="equal">
      <formula>"No"</formula>
    </cfRule>
  </conditionalFormatting>
  <conditionalFormatting sqref="C59">
    <cfRule type="cellIs" dxfId="64" priority="44" operator="equal">
      <formula>"No"</formula>
    </cfRule>
  </conditionalFormatting>
  <conditionalFormatting sqref="C59">
    <cfRule type="containsBlanks" priority="43" stopIfTrue="1">
      <formula>LEN(TRIM(C59))=0</formula>
    </cfRule>
  </conditionalFormatting>
  <conditionalFormatting sqref="C60">
    <cfRule type="containsBlanks" priority="11" stopIfTrue="1">
      <formula>LEN(TRIM(C60))=0</formula>
    </cfRule>
    <cfRule type="expression" dxfId="63" priority="42">
      <formula>$B$60&gt;=$B$4</formula>
    </cfRule>
  </conditionalFormatting>
  <conditionalFormatting sqref="C61">
    <cfRule type="containsBlanks" priority="40" stopIfTrue="1">
      <formula>LEN(TRIM(C61))=0</formula>
    </cfRule>
  </conditionalFormatting>
  <conditionalFormatting sqref="C61">
    <cfRule type="cellIs" dxfId="62" priority="41" operator="equal">
      <formula>"No"</formula>
    </cfRule>
  </conditionalFormatting>
  <conditionalFormatting sqref="C64">
    <cfRule type="cellIs" dxfId="61" priority="93" operator="equal">
      <formula>"No"</formula>
    </cfRule>
  </conditionalFormatting>
  <conditionalFormatting sqref="C65">
    <cfRule type="cellIs" dxfId="60" priority="39" operator="equal">
      <formula>"No"</formula>
    </cfRule>
  </conditionalFormatting>
  <conditionalFormatting sqref="C67">
    <cfRule type="cellIs" dxfId="59" priority="56" operator="equal">
      <formula>"No-Missing"</formula>
    </cfRule>
  </conditionalFormatting>
  <conditionalFormatting sqref="C69">
    <cfRule type="containsBlanks" priority="36" stopIfTrue="1">
      <formula>LEN(TRIM(C69))=0</formula>
    </cfRule>
  </conditionalFormatting>
  <conditionalFormatting sqref="C69">
    <cfRule type="cellIs" dxfId="58" priority="37" operator="equal">
      <formula>"No"</formula>
    </cfRule>
  </conditionalFormatting>
  <conditionalFormatting sqref="C70">
    <cfRule type="cellIs" dxfId="57" priority="35" operator="equal">
      <formula>"No"</formula>
    </cfRule>
  </conditionalFormatting>
  <conditionalFormatting sqref="C78">
    <cfRule type="cellIs" dxfId="56" priority="38" operator="equal">
      <formula>"No"</formula>
    </cfRule>
  </conditionalFormatting>
  <conditionalFormatting sqref="C79">
    <cfRule type="expression" dxfId="55" priority="31">
      <formula>$B$79&lt;$B$53</formula>
    </cfRule>
    <cfRule type="expression" dxfId="54" priority="32">
      <formula>$B$79&lt;$B$60</formula>
    </cfRule>
    <cfRule type="expression" dxfId="53" priority="33">
      <formula>$B$79&lt;$B$66</formula>
    </cfRule>
    <cfRule type="expression" dxfId="52" priority="34">
      <formula>$B$79&lt;$B$73</formula>
    </cfRule>
  </conditionalFormatting>
  <conditionalFormatting sqref="C80">
    <cfRule type="cellIs" dxfId="51" priority="29" operator="equal">
      <formula>"No"</formula>
    </cfRule>
  </conditionalFormatting>
  <conditionalFormatting sqref="C86">
    <cfRule type="cellIs" dxfId="50" priority="27" stopIfTrue="1" operator="equal">
      <formula>"NA"</formula>
    </cfRule>
  </conditionalFormatting>
  <conditionalFormatting sqref="C86">
    <cfRule type="cellIs" dxfId="49" priority="28" operator="equal">
      <formula>"No"</formula>
    </cfRule>
  </conditionalFormatting>
  <conditionalFormatting sqref="C86">
    <cfRule type="containsBlanks" priority="26" stopIfTrue="1">
      <formula>LEN(TRIM(C86))=0</formula>
    </cfRule>
  </conditionalFormatting>
  <conditionalFormatting sqref="C87:C88">
    <cfRule type="cellIs" dxfId="48" priority="25" stopIfTrue="1" operator="equal">
      <formula>"NA"</formula>
    </cfRule>
  </conditionalFormatting>
  <conditionalFormatting sqref="C87:C88">
    <cfRule type="containsBlanks" priority="24" stopIfTrue="1">
      <formula>LEN(TRIM(C87))=0</formula>
    </cfRule>
  </conditionalFormatting>
  <conditionalFormatting sqref="C89">
    <cfRule type="cellIs" dxfId="47" priority="23" operator="equal">
      <formula>"NA"</formula>
    </cfRule>
    <cfRule type="cellIs" dxfId="46" priority="30" operator="equal">
      <formula>"No"</formula>
    </cfRule>
  </conditionalFormatting>
  <conditionalFormatting sqref="C90:C91">
    <cfRule type="cellIs" dxfId="45" priority="22" operator="equal">
      <formula>"NA"</formula>
    </cfRule>
  </conditionalFormatting>
  <conditionalFormatting sqref="C92:C94">
    <cfRule type="cellIs" dxfId="44" priority="17" stopIfTrue="1" operator="equal">
      <formula>"NA"</formula>
    </cfRule>
    <cfRule type="cellIs" dxfId="43" priority="18" operator="equal">
      <formula>"Missing"</formula>
    </cfRule>
  </conditionalFormatting>
  <conditionalFormatting sqref="C93">
    <cfRule type="expression" dxfId="42" priority="19" stopIfTrue="1">
      <formula>C16="Unable to access exit form"</formula>
    </cfRule>
    <cfRule type="expression" dxfId="41" priority="20" stopIfTrue="1">
      <formula>C16="In Service"</formula>
    </cfRule>
    <cfRule type="expression" dxfId="40" priority="21">
      <formula>$B$93&lt;&gt;$B$16</formula>
    </cfRule>
  </conditionalFormatting>
  <conditionalFormatting sqref="C96:C97 C99:C100">
    <cfRule type="cellIs" dxfId="39" priority="15" stopIfTrue="1" operator="equal">
      <formula>"NA"</formula>
    </cfRule>
  </conditionalFormatting>
  <conditionalFormatting sqref="C96 C99 C102">
    <cfRule type="cellIs" dxfId="38" priority="16" operator="equal">
      <formula>"No"</formula>
    </cfRule>
  </conditionalFormatting>
  <conditionalFormatting sqref="C66">
    <cfRule type="expression" dxfId="37" priority="14">
      <formula>$B$66&gt;=$B$4</formula>
    </cfRule>
  </conditionalFormatting>
  <conditionalFormatting sqref="C58">
    <cfRule type="cellIs" dxfId="36" priority="10" operator="equal">
      <formula>"No"</formula>
    </cfRule>
  </conditionalFormatting>
  <conditionalFormatting sqref="C72">
    <cfRule type="expression" dxfId="35" priority="9">
      <formula>$B$72&gt;=$B$4</formula>
    </cfRule>
  </conditionalFormatting>
  <conditionalFormatting sqref="C76">
    <cfRule type="cellIs" dxfId="34" priority="7" operator="equal">
      <formula>"NA"</formula>
    </cfRule>
    <cfRule type="cellIs" dxfId="33" priority="8" operator="equal">
      <formula>"No"</formula>
    </cfRule>
  </conditionalFormatting>
  <conditionalFormatting sqref="B12:B13">
    <cfRule type="cellIs" dxfId="32" priority="5" operator="equal">
      <formula>"NA"</formula>
    </cfRule>
  </conditionalFormatting>
  <conditionalFormatting sqref="B14:B15">
    <cfRule type="cellIs" dxfId="31" priority="121" operator="equal">
      <formula>"In Service"</formula>
    </cfRule>
  </conditionalFormatting>
  <conditionalFormatting sqref="B63:B67">
    <cfRule type="cellIs" dxfId="30" priority="2" operator="equal">
      <formula>"Texas"</formula>
    </cfRule>
  </conditionalFormatting>
  <conditionalFormatting sqref="C64:C67">
    <cfRule type="cellIs" dxfId="29" priority="1" operator="equal">
      <formula>"Texas"</formula>
    </cfRule>
  </conditionalFormatting>
  <conditionalFormatting sqref="B63:C67">
    <cfRule type="cellIs" dxfId="28" priority="3" stopIfTrue="1" operator="equal">
      <formula>"NA"</formula>
    </cfRule>
  </conditionalFormatting>
  <dataValidations count="18">
    <dataValidation type="list" allowBlank="1" showInputMessage="1" showErrorMessage="1" sqref="B7:C7 B11:C11 B54:C54 B50:C52" xr:uid="{00000000-0002-0000-0000-000000000000}">
      <formula1>"Yes, No"</formula1>
    </dataValidation>
    <dataValidation type="list" allowBlank="1" showInputMessage="1" showErrorMessage="1" sqref="B19:C19" xr:uid="{99E5FD36-A06C-4061-970A-CBF397121120}">
      <formula1>"In file,Missing"</formula1>
    </dataValidation>
    <dataValidation type="list" allowBlank="1" showInputMessage="1" showErrorMessage="1" sqref="B22:C24 B76:C76 B99:C100 B26:C26 B96:C97 B37:C47 B64:C65" xr:uid="{00000000-0002-0000-0000-000002000000}">
      <formula1>"Yes,No,NA"</formula1>
    </dataValidation>
    <dataValidation type="list" allowBlank="1" showInputMessage="1" showErrorMessage="1" sqref="B102:C102 B82:C82 B78:C78 B80:C80 B57:C59 B31:C32 B61:C61 B69:C70" xr:uid="{00000000-0002-0000-0000-000003000000}">
      <formula1>"Yes,No"</formula1>
    </dataValidation>
    <dataValidation type="list" allowBlank="1" showInputMessage="1" showErrorMessage="1" sqref="B11:C11 B7:C7" xr:uid="{00000000-0002-0000-0000-000004000000}">
      <formula1>"Full, Partial, None, In Service"</formula1>
    </dataValidation>
    <dataValidation type="list" allowBlank="1" showInputMessage="1" showErrorMessage="1" sqref="B92:C92" xr:uid="{00000000-0002-0000-0000-000006000000}">
      <formula1>"Completed required hours,Did NOT complete required hours,Missing,NA"</formula1>
    </dataValidation>
    <dataValidation type="list" allowBlank="1" showInputMessage="1" showErrorMessage="1" sqref="B94:C94" xr:uid="{00000000-0002-0000-0000-000007000000}">
      <formula1>"Met criteria,Did NOT meet criteria,Missing,NA"</formula1>
    </dataValidation>
    <dataValidation type="list" allowBlank="1" showInputMessage="1" showErrorMessage="1" sqref="B16:C16" xr:uid="{00000000-0002-0000-0000-000008000000}">
      <formula1>"Completed satisfactorily,Did not complete satisfactorily,Unable to access exit form,In Service"</formula1>
    </dataValidation>
    <dataValidation type="list" allowBlank="1" showInputMessage="1" showErrorMessage="1" sqref="B14:C14" xr:uid="{00000000-0002-0000-0000-000009000000}">
      <formula1>"Full,Partial,None,In Service"</formula1>
    </dataValidation>
    <dataValidation type="list" allowBlank="1" showInputMessage="1" showErrorMessage="1" sqref="B15:C15" xr:uid="{00000000-0002-0000-0000-00000A000000}">
      <formula1>"Yes,No,In Service"</formula1>
    </dataValidation>
    <dataValidation type="list" allowBlank="1" showInputMessage="1" showErrorMessage="1" sqref="B14:C14 B11:C11" xr:uid="{00000000-0002-0000-0000-00000B000000}">
      <formula1>"FT,RFT,HT,RHT,QT,MT"</formula1>
    </dataValidation>
    <dataValidation type="list" allowBlank="1" showInputMessage="1" showErrorMessage="1" sqref="B89:C89 B86:C86" xr:uid="{00000000-0002-0000-0000-00000C000000}">
      <formula1>"Yes,No,No-Too early in the term,NA"</formula1>
    </dataValidation>
    <dataValidation type="list" allowBlank="1" showInputMessage="1" showErrorMessage="1" sqref="B67:C67" xr:uid="{00000000-0002-0000-0000-00000E000000}">
      <formula1>"Yes,No-Prohibited by Law,No-Missing,NA"</formula1>
    </dataValidation>
    <dataValidation type="list" allowBlank="1" showInputMessage="1" showErrorMessage="1" sqref="B57:C59 B61:C61 B69:C70" xr:uid="{00000000-0002-0000-0000-00000F000000}">
      <formula1>"Public,Secure,Unclear"</formula1>
    </dataValidation>
    <dataValidation type="list" allowBlank="1" showInputMessage="1" showErrorMessage="1" sqref="B10:C10" xr:uid="{449C5E5E-C205-4765-8AD3-32048C93A090}">
      <formula1>"FT,TQT,HT,RHT,QT,MT"</formula1>
    </dataValidation>
    <dataValidation type="list" allowBlank="1" showInputMessage="1" showErrorMessage="1" sqref="B71:C71" xr:uid="{FE7AC7C4-0F5E-440C-B06F-59B97B411DDA}">
      <formula1>"Cleared,Not Cleared"</formula1>
    </dataValidation>
    <dataValidation type="list" allowBlank="1" showInputMessage="1" showErrorMessage="1" sqref="B93:C93" xr:uid="{9BF6FA77-3EB3-47A9-B2F0-EA8D5CEB7538}">
      <formula1>"Completed satisfactorily,Did not complete satisfactorily,Missing,NA"</formula1>
    </dataValidation>
    <dataValidation type="list" allowBlank="1" showInputMessage="1" showErrorMessage="1" sqref="B63:C63" xr:uid="{8187239D-58DC-44EA-A606-734460EF797E}">
      <formula1>"Yes,No-NFF State,No-Truescreen ASP State"</formula1>
    </dataValidation>
  </dataValidations>
  <pageMargins left="0.25" right="0.25" top="0.75" bottom="0.75" header="0.3" footer="0.3"/>
  <pageSetup paperSize="5" scale="65" fitToWidth="6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40"/>
  <sheetViews>
    <sheetView zoomScale="85" zoomScaleNormal="85" workbookViewId="0">
      <pane ySplit="2" topLeftCell="A3" activePane="bottomLeft" state="frozen"/>
      <selection pane="bottomLeft" activeCell="B1" sqref="B1"/>
    </sheetView>
  </sheetViews>
  <sheetFormatPr defaultRowHeight="15" x14ac:dyDescent="0.2"/>
  <cols>
    <col min="1" max="1" width="60.28515625" style="63" customWidth="1"/>
    <col min="2" max="2" width="23.85546875" style="55" customWidth="1"/>
  </cols>
  <sheetData>
    <row r="1" spans="1:2" x14ac:dyDescent="0.2">
      <c r="A1" s="71" t="s">
        <v>92</v>
      </c>
      <c r="B1" s="54"/>
    </row>
    <row r="2" spans="1:2" x14ac:dyDescent="0.2">
      <c r="A2" s="71" t="s">
        <v>93</v>
      </c>
      <c r="B2" s="65"/>
    </row>
    <row r="3" spans="1:2" x14ac:dyDescent="0.2">
      <c r="A3" s="88" t="s">
        <v>1</v>
      </c>
      <c r="B3" s="87"/>
    </row>
    <row r="4" spans="1:2" ht="15.75" thickBot="1" x14ac:dyDescent="0.25">
      <c r="A4" s="69" t="s">
        <v>86</v>
      </c>
      <c r="B4" s="70" t="s">
        <v>91</v>
      </c>
    </row>
    <row r="5" spans="1:2" s="55" customFormat="1" ht="14.25" customHeight="1" x14ac:dyDescent="0.2">
      <c r="A5" s="95" t="s">
        <v>94</v>
      </c>
      <c r="B5" s="58"/>
    </row>
    <row r="6" spans="1:2" s="55" customFormat="1" ht="30" customHeight="1" x14ac:dyDescent="0.2">
      <c r="A6" s="96" t="s">
        <v>119</v>
      </c>
      <c r="B6" s="53"/>
    </row>
    <row r="7" spans="1:2" s="55" customFormat="1" ht="30" customHeight="1" x14ac:dyDescent="0.2">
      <c r="A7" s="96" t="s">
        <v>120</v>
      </c>
      <c r="B7" s="53"/>
    </row>
    <row r="8" spans="1:2" s="55" customFormat="1" ht="30" customHeight="1" x14ac:dyDescent="0.2">
      <c r="A8" s="96" t="s">
        <v>100</v>
      </c>
      <c r="B8" s="53"/>
    </row>
    <row r="9" spans="1:2" s="55" customFormat="1" ht="30" customHeight="1" x14ac:dyDescent="0.2">
      <c r="A9" s="96" t="s">
        <v>104</v>
      </c>
      <c r="B9" s="52"/>
    </row>
    <row r="10" spans="1:2" s="55" customFormat="1" ht="30" customHeight="1" x14ac:dyDescent="0.2">
      <c r="A10" s="96" t="s">
        <v>121</v>
      </c>
      <c r="B10" s="53"/>
    </row>
    <row r="11" spans="1:2" s="59" customFormat="1" x14ac:dyDescent="0.2">
      <c r="A11" s="43" t="s">
        <v>95</v>
      </c>
      <c r="B11" s="58"/>
    </row>
    <row r="12" spans="1:2" s="59" customFormat="1" ht="30" customHeight="1" x14ac:dyDescent="0.2">
      <c r="A12" s="64" t="s">
        <v>23</v>
      </c>
      <c r="B12" s="54" t="s">
        <v>68</v>
      </c>
    </row>
    <row r="13" spans="1:2" s="59" customFormat="1" ht="30" customHeight="1" x14ac:dyDescent="0.2">
      <c r="A13" s="42" t="s">
        <v>143</v>
      </c>
      <c r="B13" s="53"/>
    </row>
    <row r="14" spans="1:2" s="59" customFormat="1" ht="30" customHeight="1" x14ac:dyDescent="0.2">
      <c r="A14" s="42" t="s">
        <v>120</v>
      </c>
      <c r="B14" s="53"/>
    </row>
    <row r="15" spans="1:2" s="59" customFormat="1" ht="30" customHeight="1" x14ac:dyDescent="0.2">
      <c r="A15" s="42" t="s">
        <v>100</v>
      </c>
      <c r="B15" s="53"/>
    </row>
    <row r="16" spans="1:2" s="59" customFormat="1" ht="30" customHeight="1" x14ac:dyDescent="0.2">
      <c r="A16" s="42" t="s">
        <v>105</v>
      </c>
      <c r="B16" s="52"/>
    </row>
    <row r="17" spans="1:2" s="59" customFormat="1" ht="30" customHeight="1" x14ac:dyDescent="0.2">
      <c r="A17" s="99" t="s">
        <v>121</v>
      </c>
      <c r="B17" s="53"/>
    </row>
    <row r="18" spans="1:2" s="59" customFormat="1" ht="30" customHeight="1" x14ac:dyDescent="0.2">
      <c r="A18" s="67" t="s">
        <v>123</v>
      </c>
      <c r="B18" s="68"/>
    </row>
    <row r="19" spans="1:2" s="59" customFormat="1" ht="30" customHeight="1" x14ac:dyDescent="0.2">
      <c r="A19" s="99" t="s">
        <v>145</v>
      </c>
      <c r="B19" s="94" t="str">
        <f>IF(B$18="Texas","NA"," ")</f>
        <v xml:space="preserve"> </v>
      </c>
    </row>
    <row r="20" spans="1:2" s="59" customFormat="1" ht="30" customHeight="1" x14ac:dyDescent="0.2">
      <c r="A20" s="42" t="s">
        <v>120</v>
      </c>
      <c r="B20" s="94" t="str">
        <f>IF(OR(B$18="Texas",B$19="No-NFF State",B$19="No-Truescreen ASP State"),"NA"," ")</f>
        <v xml:space="preserve"> </v>
      </c>
    </row>
    <row r="21" spans="1:2" s="59" customFormat="1" ht="30" customHeight="1" x14ac:dyDescent="0.2">
      <c r="A21" s="42" t="s">
        <v>100</v>
      </c>
      <c r="B21" s="94" t="str">
        <f>IF(OR(B$18="Texas",B$19="No-NFF State",B$19="No-Truescreen ASP State"),"NA"," ")</f>
        <v xml:space="preserve"> </v>
      </c>
    </row>
    <row r="22" spans="1:2" s="59" customFormat="1" ht="30" customHeight="1" x14ac:dyDescent="0.2">
      <c r="A22" s="42" t="s">
        <v>106</v>
      </c>
      <c r="B22" s="90" t="str">
        <f>IF(OR(B$18="Texas",B$19="No-NFF State",B$19="No-Truescreen ASP State"),"NA"," ")</f>
        <v xml:space="preserve"> </v>
      </c>
    </row>
    <row r="23" spans="1:2" s="59" customFormat="1" ht="30" customHeight="1" x14ac:dyDescent="0.2">
      <c r="A23" s="42" t="s">
        <v>144</v>
      </c>
      <c r="B23" s="94" t="str">
        <f>IF(OR(B$18="Texas",B$19="No-NFF State",B$19="No-Truescreen ASP State"),"NA"," ")</f>
        <v xml:space="preserve"> </v>
      </c>
    </row>
    <row r="24" spans="1:2" s="59" customFormat="1" x14ac:dyDescent="0.2">
      <c r="A24" s="43" t="s">
        <v>101</v>
      </c>
      <c r="B24" s="77"/>
    </row>
    <row r="25" spans="1:2" s="59" customFormat="1" ht="30" customHeight="1" x14ac:dyDescent="0.2">
      <c r="A25" s="42" t="s">
        <v>124</v>
      </c>
      <c r="B25" s="53"/>
    </row>
    <row r="26" spans="1:2" s="59" customFormat="1" ht="30" customHeight="1" x14ac:dyDescent="0.2">
      <c r="A26" s="42" t="s">
        <v>141</v>
      </c>
      <c r="B26" s="53"/>
    </row>
    <row r="27" spans="1:2" s="59" customFormat="1" ht="30" customHeight="1" x14ac:dyDescent="0.2">
      <c r="A27" s="98" t="s">
        <v>102</v>
      </c>
      <c r="B27" s="104"/>
    </row>
    <row r="28" spans="1:2" s="59" customFormat="1" ht="30" customHeight="1" x14ac:dyDescent="0.2">
      <c r="A28" s="42" t="s">
        <v>125</v>
      </c>
      <c r="B28" s="52"/>
    </row>
    <row r="29" spans="1:2" s="59" customFormat="1" ht="30" customHeight="1" thickBot="1" x14ac:dyDescent="0.25">
      <c r="A29" s="69" t="s">
        <v>107</v>
      </c>
      <c r="B29" s="83"/>
    </row>
    <row r="30" spans="1:2" s="59" customFormat="1" ht="30" customHeight="1" x14ac:dyDescent="0.2">
      <c r="A30" s="42" t="s">
        <v>126</v>
      </c>
      <c r="B30" s="52"/>
    </row>
    <row r="31" spans="1:2" s="59" customFormat="1" ht="30" customHeight="1" x14ac:dyDescent="0.25">
      <c r="A31" s="102" t="s">
        <v>127</v>
      </c>
      <c r="B31" s="97" t="str">
        <f>IF(B$27="Cleared","NA"," ")</f>
        <v xml:space="preserve"> </v>
      </c>
    </row>
    <row r="32" spans="1:2" s="59" customFormat="1" ht="30" customHeight="1" x14ac:dyDescent="0.25">
      <c r="A32" s="101" t="s">
        <v>128</v>
      </c>
      <c r="B32" s="94" t="str">
        <f>IF(B$27="Cleared","NA"," ")</f>
        <v xml:space="preserve"> </v>
      </c>
    </row>
    <row r="33" spans="1:2" s="59" customFormat="1" x14ac:dyDescent="0.2">
      <c r="A33" s="43" t="s">
        <v>69</v>
      </c>
      <c r="B33" s="58"/>
    </row>
    <row r="34" spans="1:2" s="59" customFormat="1" ht="30" customHeight="1" x14ac:dyDescent="0.2">
      <c r="A34" s="42" t="s">
        <v>96</v>
      </c>
      <c r="B34" s="53"/>
    </row>
    <row r="35" spans="1:2" s="59" customFormat="1" ht="30" customHeight="1" x14ac:dyDescent="0.2">
      <c r="A35" s="42" t="s">
        <v>129</v>
      </c>
      <c r="B35" s="52"/>
    </row>
    <row r="36" spans="1:2" s="59" customFormat="1" ht="30" customHeight="1" x14ac:dyDescent="0.2">
      <c r="A36" s="42" t="s">
        <v>130</v>
      </c>
      <c r="B36" s="53"/>
    </row>
    <row r="37" spans="1:2" s="55" customFormat="1" x14ac:dyDescent="0.2">
      <c r="A37" s="43" t="s">
        <v>15</v>
      </c>
      <c r="B37" s="60"/>
    </row>
    <row r="38" spans="1:2" s="55" customFormat="1" ht="30" customHeight="1" x14ac:dyDescent="0.2">
      <c r="A38" s="42" t="s">
        <v>131</v>
      </c>
      <c r="B38" s="53"/>
    </row>
    <row r="39" spans="1:2" s="55" customFormat="1" ht="30" customHeight="1" x14ac:dyDescent="0.2">
      <c r="A39" s="42" t="s">
        <v>132</v>
      </c>
      <c r="B39" s="94" t="str">
        <f>IF(B$38="No","NA"," ")</f>
        <v xml:space="preserve"> </v>
      </c>
    </row>
    <row r="40" spans="1:2" s="55" customFormat="1" ht="30" customHeight="1" x14ac:dyDescent="0.2">
      <c r="A40" s="42" t="s">
        <v>133</v>
      </c>
      <c r="B40" s="94" t="str">
        <f>IF(B$38="No","NA"," ")</f>
        <v xml:space="preserve"> </v>
      </c>
    </row>
  </sheetData>
  <conditionalFormatting sqref="B2:B4">
    <cfRule type="cellIs" dxfId="27" priority="232" stopIfTrue="1" operator="equal">
      <formula>"NA"</formula>
    </cfRule>
  </conditionalFormatting>
  <conditionalFormatting sqref="B4 B2">
    <cfRule type="containsBlanks" priority="231" stopIfTrue="1">
      <formula>LEN(TRIM(B2))=0</formula>
    </cfRule>
  </conditionalFormatting>
  <conditionalFormatting sqref="B2:B3">
    <cfRule type="cellIs" dxfId="26" priority="233" stopIfTrue="1" operator="equal">
      <formula>"In Service"</formula>
    </cfRule>
  </conditionalFormatting>
  <conditionalFormatting sqref="B2">
    <cfRule type="expression" dxfId="25" priority="1469" stopIfTrue="1">
      <formula>AND(B2=#REF!,#REF!="")</formula>
    </cfRule>
    <cfRule type="expression" dxfId="24" priority="1470" stopIfTrue="1">
      <formula>AND(B2=#REF!,#REF!="")</formula>
    </cfRule>
    <cfRule type="expression" dxfId="23" priority="1471" stopIfTrue="1">
      <formula>AND(#REF!="",#REF!="")</formula>
    </cfRule>
    <cfRule type="expression" dxfId="22" priority="1472">
      <formula>B2&lt;&gt;#REF!</formula>
    </cfRule>
    <cfRule type="expression" dxfId="21" priority="1473">
      <formula>B2&lt;&gt;#REF!</formula>
    </cfRule>
  </conditionalFormatting>
  <conditionalFormatting sqref="B2">
    <cfRule type="expression" dxfId="20" priority="1474" stopIfTrue="1">
      <formula>AND(B2=#REF!,B2=#REF!,#REF!=#REF!)</formula>
    </cfRule>
  </conditionalFormatting>
  <conditionalFormatting sqref="B11:B12 B27 B29:B40 B18:B24">
    <cfRule type="containsBlanks" priority="11" stopIfTrue="1">
      <formula>LEN(TRIM(B11))=0</formula>
    </cfRule>
  </conditionalFormatting>
  <conditionalFormatting sqref="B13:B15">
    <cfRule type="cellIs" dxfId="19" priority="30" operator="equal">
      <formula>"No"</formula>
    </cfRule>
  </conditionalFormatting>
  <conditionalFormatting sqref="B13:B15">
    <cfRule type="containsBlanks" priority="29" stopIfTrue="1">
      <formula>LEN(TRIM(B13))=0</formula>
    </cfRule>
  </conditionalFormatting>
  <conditionalFormatting sqref="B16">
    <cfRule type="containsBlanks" priority="13" stopIfTrue="1">
      <formula>LEN(TRIM(B16))=0</formula>
    </cfRule>
    <cfRule type="expression" dxfId="18" priority="28">
      <formula>$B$16&gt;=$B$2</formula>
    </cfRule>
  </conditionalFormatting>
  <conditionalFormatting sqref="B17">
    <cfRule type="containsBlanks" priority="26" stopIfTrue="1">
      <formula>LEN(TRIM(B17))=0</formula>
    </cfRule>
  </conditionalFormatting>
  <conditionalFormatting sqref="B17">
    <cfRule type="cellIs" dxfId="17" priority="27" operator="equal">
      <formula>"No"</formula>
    </cfRule>
  </conditionalFormatting>
  <conditionalFormatting sqref="B19:B20">
    <cfRule type="cellIs" dxfId="16" priority="34" operator="equal">
      <formula>"No"</formula>
    </cfRule>
  </conditionalFormatting>
  <conditionalFormatting sqref="B21">
    <cfRule type="cellIs" dxfId="15" priority="25" operator="equal">
      <formula>"No"</formula>
    </cfRule>
  </conditionalFormatting>
  <conditionalFormatting sqref="B23">
    <cfRule type="cellIs" dxfId="14" priority="33" operator="equal">
      <formula>"No-Missing"</formula>
    </cfRule>
  </conditionalFormatting>
  <conditionalFormatting sqref="B25:B26">
    <cfRule type="containsBlanks" priority="22" stopIfTrue="1">
      <formula>LEN(TRIM(B25))=0</formula>
    </cfRule>
  </conditionalFormatting>
  <conditionalFormatting sqref="B25:B26">
    <cfRule type="cellIs" dxfId="13" priority="23" operator="equal">
      <formula>"No"</formula>
    </cfRule>
  </conditionalFormatting>
  <conditionalFormatting sqref="B34">
    <cfRule type="cellIs" dxfId="12" priority="24" operator="equal">
      <formula>"No"</formula>
    </cfRule>
  </conditionalFormatting>
  <conditionalFormatting sqref="B35">
    <cfRule type="expression" dxfId="11" priority="16">
      <formula>$B$35&lt;$B$9</formula>
    </cfRule>
    <cfRule type="expression" dxfId="10" priority="17">
      <formula>$B$35+$B$16</formula>
    </cfRule>
    <cfRule type="expression" dxfId="9" priority="18">
      <formula>$B$3+$B$22</formula>
    </cfRule>
    <cfRule type="expression" dxfId="8" priority="19">
      <formula>$B$3+$B$29</formula>
    </cfRule>
  </conditionalFormatting>
  <conditionalFormatting sqref="B36">
    <cfRule type="cellIs" dxfId="7" priority="15" operator="equal">
      <formula>"No"</formula>
    </cfRule>
  </conditionalFormatting>
  <conditionalFormatting sqref="B22">
    <cfRule type="expression" dxfId="6" priority="14">
      <formula>$B$22&gt;=$B$2</formula>
    </cfRule>
  </conditionalFormatting>
  <conditionalFormatting sqref="B28">
    <cfRule type="containsBlanks" priority="9" stopIfTrue="1">
      <formula>LEN(TRIM(B28))=0</formula>
    </cfRule>
  </conditionalFormatting>
  <conditionalFormatting sqref="B28">
    <cfRule type="expression" dxfId="5" priority="10">
      <formula>$B$28&gt;=$B$2</formula>
    </cfRule>
  </conditionalFormatting>
  <conditionalFormatting sqref="B9">
    <cfRule type="expression" dxfId="4" priority="8">
      <formula>$B$9&gt;=$B$2</formula>
    </cfRule>
  </conditionalFormatting>
  <conditionalFormatting sqref="B7:B8">
    <cfRule type="cellIs" dxfId="3" priority="7" operator="equal">
      <formula>"No"</formula>
    </cfRule>
  </conditionalFormatting>
  <conditionalFormatting sqref="B10">
    <cfRule type="cellIs" dxfId="2" priority="6" operator="equal">
      <formula>"No"</formula>
    </cfRule>
  </conditionalFormatting>
  <conditionalFormatting sqref="B6">
    <cfRule type="cellIs" dxfId="1" priority="4" operator="equal">
      <formula>"No"</formula>
    </cfRule>
  </conditionalFormatting>
  <conditionalFormatting sqref="B19:B24">
    <cfRule type="cellIs" dxfId="0" priority="1" stopIfTrue="1" operator="equal">
      <formula>"NA"</formula>
    </cfRule>
  </conditionalFormatting>
  <dataValidations count="7">
    <dataValidation type="list" allowBlank="1" showInputMessage="1" showErrorMessage="1" sqref="B4" xr:uid="{00000000-0002-0000-0100-000003000000}">
      <formula1>"Recurring,Episodic,None"</formula1>
    </dataValidation>
    <dataValidation type="list" allowBlank="1" showInputMessage="1" showErrorMessage="1" sqref="B27" xr:uid="{1BC9B497-CEC2-41F7-8656-416997485C77}">
      <formula1>"Cleared,Not Cleared"</formula1>
    </dataValidation>
    <dataValidation type="list" allowBlank="1" showInputMessage="1" showErrorMessage="1" sqref="B38 B34 B36 B17 B25:B26 B13:B15" xr:uid="{F767194B-9022-48C5-A552-AE956644F968}">
      <formula1>"Yes,No"</formula1>
    </dataValidation>
    <dataValidation type="list" allowBlank="1" showInputMessage="1" showErrorMessage="1" sqref="B32 B21 B20" xr:uid="{33CACAF1-2FDC-4D95-8F32-977D8C22945C}">
      <formula1>"Yes,No,NA"</formula1>
    </dataValidation>
    <dataValidation type="list" allowBlank="1" showInputMessage="1" showErrorMessage="1" sqref="B10 B6:B8" xr:uid="{E9C8F7CF-6675-4CA6-8D93-769AD40E281F}">
      <formula1>"Yes, No"</formula1>
    </dataValidation>
    <dataValidation type="list" allowBlank="1" showInputMessage="1" showErrorMessage="1" sqref="B19" xr:uid="{1B45A74C-1C1A-4924-9C80-B9F295FD0454}">
      <formula1>"Yes,No-NFF State, No-Truescreen ASP State"</formula1>
    </dataValidation>
    <dataValidation type="list" allowBlank="1" showInputMessage="1" showErrorMessage="1" sqref="B23" xr:uid="{B39072E0-CA7E-4179-B9C2-AF38BCB88B14}">
      <formula1>"Yes,No-Prohibited by Law,No-Missing,NA"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2" stopIfTrue="1" id="{9A71B91B-F3AF-4E03-B9DB-CBC9ED6889F6}">
            <xm:f>LEN(TRIM(Members!B5))=0</xm:f>
            <x14:dxf/>
          </x14:cfRule>
          <xm:sqref>B5:B10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45"/>
  <sheetViews>
    <sheetView workbookViewId="0">
      <selection activeCell="C13" sqref="C13"/>
    </sheetView>
  </sheetViews>
  <sheetFormatPr defaultRowHeight="12.75" x14ac:dyDescent="0.2"/>
  <cols>
    <col min="1" max="1" width="24.42578125" style="2" customWidth="1"/>
    <col min="2" max="2" width="15.140625" style="3" customWidth="1"/>
    <col min="3" max="4" width="12.140625" style="3" customWidth="1"/>
    <col min="5" max="5" width="12.28515625" style="4" customWidth="1"/>
    <col min="6" max="6" width="79.5703125" style="3" customWidth="1"/>
    <col min="8" max="8" width="22.140625" customWidth="1"/>
  </cols>
  <sheetData>
    <row r="1" spans="1:8" ht="16.5" thickBot="1" x14ac:dyDescent="0.3">
      <c r="A1" s="30" t="s">
        <v>139</v>
      </c>
      <c r="B1" s="7"/>
      <c r="C1" s="7"/>
      <c r="D1" s="7"/>
      <c r="E1" s="7"/>
      <c r="F1" s="29" t="s">
        <v>21</v>
      </c>
    </row>
    <row r="2" spans="1:8" ht="15.75" thickBot="1" x14ac:dyDescent="0.3">
      <c r="A2" s="8" t="s">
        <v>16</v>
      </c>
      <c r="B2" s="9" t="s">
        <v>17</v>
      </c>
      <c r="C2" s="9" t="s">
        <v>18</v>
      </c>
      <c r="D2" s="9" t="s">
        <v>19</v>
      </c>
      <c r="E2" s="9" t="s">
        <v>20</v>
      </c>
      <c r="F2" s="10" t="s">
        <v>22</v>
      </c>
    </row>
    <row r="3" spans="1:8" ht="15" x14ac:dyDescent="0.25">
      <c r="A3" s="11" t="s">
        <v>29</v>
      </c>
      <c r="B3" s="12"/>
      <c r="C3" s="12"/>
      <c r="D3" s="12"/>
      <c r="E3" s="12">
        <f t="shared" ref="E3:E42" si="0">SUM(B3:D3)</f>
        <v>0</v>
      </c>
      <c r="F3" s="13"/>
      <c r="G3" s="1"/>
    </row>
    <row r="4" spans="1:8" ht="15" x14ac:dyDescent="0.25">
      <c r="A4" s="14" t="s">
        <v>30</v>
      </c>
      <c r="B4" s="15"/>
      <c r="C4" s="15"/>
      <c r="D4" s="15"/>
      <c r="E4" s="15">
        <f t="shared" si="0"/>
        <v>0</v>
      </c>
      <c r="F4" s="16"/>
      <c r="G4" s="1"/>
      <c r="H4" s="33"/>
    </row>
    <row r="5" spans="1:8" ht="15" x14ac:dyDescent="0.25">
      <c r="A5" s="17" t="s">
        <v>31</v>
      </c>
      <c r="B5" s="15"/>
      <c r="C5" s="15"/>
      <c r="D5" s="15"/>
      <c r="E5" s="15">
        <f t="shared" si="0"/>
        <v>0</v>
      </c>
      <c r="F5" s="16"/>
      <c r="G5" s="1"/>
    </row>
    <row r="6" spans="1:8" ht="15" x14ac:dyDescent="0.25">
      <c r="A6" s="14" t="s">
        <v>32</v>
      </c>
      <c r="B6" s="15"/>
      <c r="C6" s="15"/>
      <c r="D6" s="15"/>
      <c r="E6" s="15">
        <f t="shared" si="0"/>
        <v>0</v>
      </c>
      <c r="F6" s="25"/>
      <c r="G6" s="1"/>
    </row>
    <row r="7" spans="1:8" ht="15" x14ac:dyDescent="0.25">
      <c r="A7" s="26" t="s">
        <v>33</v>
      </c>
      <c r="B7" s="27"/>
      <c r="C7" s="27"/>
      <c r="D7" s="27"/>
      <c r="E7" s="27">
        <f t="shared" si="0"/>
        <v>0</v>
      </c>
      <c r="F7" s="28"/>
      <c r="G7" s="1"/>
    </row>
    <row r="8" spans="1:8" ht="15" x14ac:dyDescent="0.25">
      <c r="A8" s="14" t="s">
        <v>34</v>
      </c>
      <c r="B8" s="15"/>
      <c r="C8" s="15"/>
      <c r="D8" s="15"/>
      <c r="E8" s="15">
        <f t="shared" si="0"/>
        <v>0</v>
      </c>
      <c r="F8" s="16"/>
      <c r="G8" s="1"/>
    </row>
    <row r="9" spans="1:8" ht="15" x14ac:dyDescent="0.25">
      <c r="A9" s="17" t="s">
        <v>35</v>
      </c>
      <c r="B9" s="15"/>
      <c r="C9" s="15"/>
      <c r="D9" s="15"/>
      <c r="E9" s="15">
        <f t="shared" si="0"/>
        <v>0</v>
      </c>
      <c r="F9" s="16"/>
      <c r="G9" s="1"/>
    </row>
    <row r="10" spans="1:8" ht="15" x14ac:dyDescent="0.25">
      <c r="A10" s="14" t="s">
        <v>36</v>
      </c>
      <c r="B10" s="15"/>
      <c r="C10" s="15"/>
      <c r="D10" s="15"/>
      <c r="E10" s="15">
        <f t="shared" si="0"/>
        <v>0</v>
      </c>
      <c r="F10" s="16"/>
      <c r="G10" s="1"/>
    </row>
    <row r="11" spans="1:8" ht="15" x14ac:dyDescent="0.25">
      <c r="A11" s="17" t="s">
        <v>37</v>
      </c>
      <c r="B11" s="15"/>
      <c r="C11" s="15"/>
      <c r="D11" s="15"/>
      <c r="E11" s="15">
        <f t="shared" si="0"/>
        <v>0</v>
      </c>
      <c r="F11" s="16"/>
      <c r="G11" s="1"/>
    </row>
    <row r="12" spans="1:8" ht="15" x14ac:dyDescent="0.25">
      <c r="A12" s="14" t="s">
        <v>38</v>
      </c>
      <c r="B12" s="15"/>
      <c r="C12" s="15"/>
      <c r="D12" s="15"/>
      <c r="E12" s="15">
        <f t="shared" si="0"/>
        <v>0</v>
      </c>
      <c r="F12" s="16"/>
      <c r="G12" s="1"/>
    </row>
    <row r="13" spans="1:8" ht="15" x14ac:dyDescent="0.25">
      <c r="A13" s="17" t="s">
        <v>39</v>
      </c>
      <c r="B13" s="15"/>
      <c r="C13" s="15"/>
      <c r="D13" s="15"/>
      <c r="E13" s="15">
        <f t="shared" si="0"/>
        <v>0</v>
      </c>
      <c r="F13" s="16"/>
      <c r="G13" s="1"/>
    </row>
    <row r="14" spans="1:8" ht="15" x14ac:dyDescent="0.25">
      <c r="A14" s="14" t="s">
        <v>40</v>
      </c>
      <c r="B14" s="15"/>
      <c r="C14" s="15"/>
      <c r="D14" s="15"/>
      <c r="E14" s="15">
        <f t="shared" si="0"/>
        <v>0</v>
      </c>
      <c r="F14" s="16"/>
      <c r="G14" s="1"/>
    </row>
    <row r="15" spans="1:8" ht="15" x14ac:dyDescent="0.25">
      <c r="A15" s="17" t="s">
        <v>41</v>
      </c>
      <c r="B15" s="15"/>
      <c r="C15" s="15"/>
      <c r="D15" s="15"/>
      <c r="E15" s="15">
        <f t="shared" si="0"/>
        <v>0</v>
      </c>
      <c r="F15" s="16"/>
      <c r="G15" s="1"/>
    </row>
    <row r="16" spans="1:8" ht="15" x14ac:dyDescent="0.25">
      <c r="A16" s="14" t="s">
        <v>42</v>
      </c>
      <c r="B16" s="15"/>
      <c r="C16" s="15"/>
      <c r="D16" s="15"/>
      <c r="E16" s="15">
        <f t="shared" si="0"/>
        <v>0</v>
      </c>
      <c r="F16" s="16"/>
      <c r="G16" s="1"/>
    </row>
    <row r="17" spans="1:7" ht="15" x14ac:dyDescent="0.25">
      <c r="A17" s="17" t="s">
        <v>43</v>
      </c>
      <c r="B17" s="15"/>
      <c r="C17" s="15"/>
      <c r="D17" s="15"/>
      <c r="E17" s="15">
        <f t="shared" si="0"/>
        <v>0</v>
      </c>
      <c r="F17" s="16"/>
      <c r="G17" s="1"/>
    </row>
    <row r="18" spans="1:7" ht="15" x14ac:dyDescent="0.25">
      <c r="A18" s="14" t="s">
        <v>44</v>
      </c>
      <c r="B18" s="15"/>
      <c r="C18" s="15"/>
      <c r="D18" s="15"/>
      <c r="E18" s="15">
        <f t="shared" si="0"/>
        <v>0</v>
      </c>
      <c r="F18" s="16"/>
      <c r="G18" s="1"/>
    </row>
    <row r="19" spans="1:7" ht="15" x14ac:dyDescent="0.25">
      <c r="A19" s="17" t="s">
        <v>45</v>
      </c>
      <c r="B19" s="15"/>
      <c r="C19" s="15"/>
      <c r="D19" s="15"/>
      <c r="E19" s="15">
        <f t="shared" si="0"/>
        <v>0</v>
      </c>
      <c r="F19" s="16"/>
      <c r="G19" s="1"/>
    </row>
    <row r="20" spans="1:7" ht="15" x14ac:dyDescent="0.25">
      <c r="A20" s="14" t="s">
        <v>46</v>
      </c>
      <c r="B20" s="15"/>
      <c r="C20" s="15"/>
      <c r="D20" s="15"/>
      <c r="E20" s="15">
        <f t="shared" si="0"/>
        <v>0</v>
      </c>
      <c r="F20" s="16"/>
      <c r="G20" s="1"/>
    </row>
    <row r="21" spans="1:7" ht="15" x14ac:dyDescent="0.25">
      <c r="A21" s="14" t="s">
        <v>47</v>
      </c>
      <c r="B21" s="15"/>
      <c r="C21" s="15"/>
      <c r="D21" s="15"/>
      <c r="E21" s="15">
        <f t="shared" si="0"/>
        <v>0</v>
      </c>
      <c r="F21" s="16"/>
      <c r="G21" s="1"/>
    </row>
    <row r="22" spans="1:7" ht="15" x14ac:dyDescent="0.25">
      <c r="A22" s="14" t="s">
        <v>48</v>
      </c>
      <c r="B22" s="15"/>
      <c r="C22" s="15"/>
      <c r="D22" s="15"/>
      <c r="E22" s="15">
        <f t="shared" si="0"/>
        <v>0</v>
      </c>
      <c r="F22" s="16"/>
      <c r="G22" s="1"/>
    </row>
    <row r="23" spans="1:7" ht="15" x14ac:dyDescent="0.25">
      <c r="A23" s="17" t="s">
        <v>49</v>
      </c>
      <c r="B23" s="15"/>
      <c r="C23" s="15"/>
      <c r="D23" s="15"/>
      <c r="E23" s="15">
        <f t="shared" si="0"/>
        <v>0</v>
      </c>
      <c r="F23" s="16"/>
      <c r="G23" s="1"/>
    </row>
    <row r="24" spans="1:7" ht="15" x14ac:dyDescent="0.25">
      <c r="A24" s="17" t="s">
        <v>50</v>
      </c>
      <c r="B24" s="15"/>
      <c r="C24" s="15"/>
      <c r="D24" s="15"/>
      <c r="E24" s="15">
        <f t="shared" si="0"/>
        <v>0</v>
      </c>
      <c r="F24" s="16"/>
      <c r="G24" s="1"/>
    </row>
    <row r="25" spans="1:7" ht="15" x14ac:dyDescent="0.25">
      <c r="A25" s="17" t="s">
        <v>51</v>
      </c>
      <c r="B25" s="15"/>
      <c r="C25" s="15"/>
      <c r="D25" s="15"/>
      <c r="E25" s="15">
        <f t="shared" si="0"/>
        <v>0</v>
      </c>
      <c r="F25" s="16"/>
      <c r="G25" s="1"/>
    </row>
    <row r="26" spans="1:7" ht="15" x14ac:dyDescent="0.25">
      <c r="A26" s="17"/>
      <c r="B26" s="15"/>
      <c r="C26" s="15"/>
      <c r="D26" s="15"/>
      <c r="E26" s="15">
        <f t="shared" si="0"/>
        <v>0</v>
      </c>
      <c r="F26" s="16"/>
      <c r="G26" s="1"/>
    </row>
    <row r="27" spans="1:7" ht="15" x14ac:dyDescent="0.25">
      <c r="A27" s="17"/>
      <c r="B27" s="15"/>
      <c r="C27" s="15"/>
      <c r="D27" s="15"/>
      <c r="E27" s="15">
        <f t="shared" si="0"/>
        <v>0</v>
      </c>
      <c r="F27" s="16"/>
      <c r="G27" s="1"/>
    </row>
    <row r="28" spans="1:7" ht="15" x14ac:dyDescent="0.25">
      <c r="A28" s="17"/>
      <c r="B28" s="15"/>
      <c r="C28" s="15"/>
      <c r="D28" s="15"/>
      <c r="E28" s="15">
        <f t="shared" si="0"/>
        <v>0</v>
      </c>
      <c r="F28" s="16"/>
      <c r="G28" s="1"/>
    </row>
    <row r="29" spans="1:7" ht="15" x14ac:dyDescent="0.25">
      <c r="A29" s="17"/>
      <c r="B29" s="15"/>
      <c r="C29" s="15"/>
      <c r="D29" s="15"/>
      <c r="E29" s="15">
        <f t="shared" si="0"/>
        <v>0</v>
      </c>
      <c r="F29" s="16"/>
      <c r="G29" s="1"/>
    </row>
    <row r="30" spans="1:7" ht="15" x14ac:dyDescent="0.25">
      <c r="A30" s="17"/>
      <c r="B30" s="15"/>
      <c r="C30" s="15"/>
      <c r="D30" s="15"/>
      <c r="E30" s="15">
        <f t="shared" si="0"/>
        <v>0</v>
      </c>
      <c r="F30" s="16"/>
      <c r="G30" s="1"/>
    </row>
    <row r="31" spans="1:7" ht="15" x14ac:dyDescent="0.25">
      <c r="A31" s="17"/>
      <c r="B31" s="15"/>
      <c r="C31" s="15"/>
      <c r="D31" s="15"/>
      <c r="E31" s="15">
        <f t="shared" si="0"/>
        <v>0</v>
      </c>
      <c r="F31" s="16"/>
      <c r="G31" s="1"/>
    </row>
    <row r="32" spans="1:7" ht="15" x14ac:dyDescent="0.25">
      <c r="A32" s="17"/>
      <c r="B32" s="15"/>
      <c r="C32" s="15"/>
      <c r="D32" s="15"/>
      <c r="E32" s="15">
        <f t="shared" si="0"/>
        <v>0</v>
      </c>
      <c r="F32" s="16"/>
      <c r="G32" s="1"/>
    </row>
    <row r="33" spans="1:7" ht="15" x14ac:dyDescent="0.25">
      <c r="A33" s="17"/>
      <c r="B33" s="15"/>
      <c r="C33" s="15"/>
      <c r="D33" s="15"/>
      <c r="E33" s="15">
        <f t="shared" si="0"/>
        <v>0</v>
      </c>
      <c r="F33" s="16"/>
      <c r="G33" s="1"/>
    </row>
    <row r="34" spans="1:7" ht="15" x14ac:dyDescent="0.25">
      <c r="A34" s="17"/>
      <c r="B34" s="15"/>
      <c r="C34" s="15"/>
      <c r="D34" s="15"/>
      <c r="E34" s="15">
        <f t="shared" si="0"/>
        <v>0</v>
      </c>
      <c r="F34" s="16"/>
      <c r="G34" s="1"/>
    </row>
    <row r="35" spans="1:7" ht="15" x14ac:dyDescent="0.25">
      <c r="A35" s="17"/>
      <c r="B35" s="15"/>
      <c r="C35" s="15"/>
      <c r="D35" s="15"/>
      <c r="E35" s="15">
        <f t="shared" si="0"/>
        <v>0</v>
      </c>
      <c r="F35" s="16"/>
      <c r="G35" s="1"/>
    </row>
    <row r="36" spans="1:7" ht="15" x14ac:dyDescent="0.25">
      <c r="A36" s="17"/>
      <c r="B36" s="15"/>
      <c r="C36" s="15"/>
      <c r="D36" s="15"/>
      <c r="E36" s="15">
        <f t="shared" si="0"/>
        <v>0</v>
      </c>
      <c r="F36" s="16"/>
      <c r="G36" s="1"/>
    </row>
    <row r="37" spans="1:7" ht="15" x14ac:dyDescent="0.25">
      <c r="A37" s="17"/>
      <c r="B37" s="15"/>
      <c r="C37" s="15"/>
      <c r="D37" s="15"/>
      <c r="E37" s="15">
        <f t="shared" si="0"/>
        <v>0</v>
      </c>
      <c r="F37" s="16"/>
      <c r="G37" s="1"/>
    </row>
    <row r="38" spans="1:7" ht="15" x14ac:dyDescent="0.25">
      <c r="A38" s="17"/>
      <c r="B38" s="15"/>
      <c r="C38" s="15"/>
      <c r="D38" s="15"/>
      <c r="E38" s="15">
        <f t="shared" si="0"/>
        <v>0</v>
      </c>
      <c r="F38" s="16"/>
      <c r="G38" s="1"/>
    </row>
    <row r="39" spans="1:7" ht="15" x14ac:dyDescent="0.25">
      <c r="A39" s="17"/>
      <c r="B39" s="15"/>
      <c r="C39" s="15"/>
      <c r="D39" s="15"/>
      <c r="E39" s="15">
        <f t="shared" si="0"/>
        <v>0</v>
      </c>
      <c r="F39" s="16"/>
      <c r="G39" s="1"/>
    </row>
    <row r="40" spans="1:7" ht="15" x14ac:dyDescent="0.25">
      <c r="A40" s="17"/>
      <c r="B40" s="15"/>
      <c r="C40" s="15"/>
      <c r="D40" s="15"/>
      <c r="E40" s="15">
        <f t="shared" si="0"/>
        <v>0</v>
      </c>
      <c r="F40" s="16"/>
    </row>
    <row r="41" spans="1:7" ht="15" x14ac:dyDescent="0.25">
      <c r="A41" s="17"/>
      <c r="B41" s="15"/>
      <c r="C41" s="15"/>
      <c r="D41" s="15"/>
      <c r="E41" s="15">
        <f t="shared" si="0"/>
        <v>0</v>
      </c>
      <c r="F41" s="16"/>
    </row>
    <row r="42" spans="1:7" ht="15.75" thickBot="1" x14ac:dyDescent="0.3">
      <c r="A42" s="18"/>
      <c r="B42" s="19"/>
      <c r="C42" s="19"/>
      <c r="D42" s="19"/>
      <c r="E42" s="19">
        <f t="shared" si="0"/>
        <v>0</v>
      </c>
      <c r="F42" s="20"/>
    </row>
    <row r="43" spans="1:7" ht="15.75" thickBot="1" x14ac:dyDescent="0.3">
      <c r="A43" s="21" t="s">
        <v>4</v>
      </c>
      <c r="B43" s="22">
        <f>SUM(B3:B42)</f>
        <v>0</v>
      </c>
      <c r="C43" s="23">
        <f>SUM(C3:C42)</f>
        <v>0</v>
      </c>
      <c r="D43" s="23">
        <f>SUM(D3:D42)</f>
        <v>0</v>
      </c>
      <c r="E43" s="23">
        <f>SUM(E3:E42)</f>
        <v>0</v>
      </c>
      <c r="F43" s="24"/>
    </row>
    <row r="44" spans="1:7" x14ac:dyDescent="0.2">
      <c r="C44" s="6" t="e">
        <f>C43/E43</f>
        <v>#DIV/0!</v>
      </c>
    </row>
    <row r="45" spans="1:7" x14ac:dyDescent="0.2">
      <c r="C45" s="5" t="s">
        <v>3</v>
      </c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35"/>
  <sheetViews>
    <sheetView topLeftCell="A16" workbookViewId="0">
      <selection activeCell="I9" sqref="I9"/>
    </sheetView>
  </sheetViews>
  <sheetFormatPr defaultRowHeight="12.75" x14ac:dyDescent="0.2"/>
  <cols>
    <col min="1" max="1" width="24.42578125" style="2" customWidth="1"/>
    <col min="2" max="2" width="15.140625" style="3" customWidth="1"/>
    <col min="3" max="4" width="12.140625" style="3" customWidth="1"/>
    <col min="5" max="5" width="12.28515625" style="4" customWidth="1"/>
    <col min="6" max="6" width="79.5703125" style="38" customWidth="1"/>
  </cols>
  <sheetData>
    <row r="1" spans="1:9" ht="16.5" thickBot="1" x14ac:dyDescent="0.3">
      <c r="A1" s="30" t="s">
        <v>139</v>
      </c>
      <c r="B1" s="7"/>
      <c r="C1" s="7"/>
      <c r="D1" s="7"/>
      <c r="E1" s="7"/>
      <c r="F1" s="34" t="s">
        <v>21</v>
      </c>
    </row>
    <row r="2" spans="1:9" ht="15.75" thickBot="1" x14ac:dyDescent="0.3">
      <c r="A2" s="8" t="s">
        <v>16</v>
      </c>
      <c r="B2" s="9" t="s">
        <v>17</v>
      </c>
      <c r="C2" s="9" t="s">
        <v>18</v>
      </c>
      <c r="D2" s="9" t="s">
        <v>19</v>
      </c>
      <c r="E2" s="9" t="s">
        <v>20</v>
      </c>
      <c r="F2" s="35" t="s">
        <v>22</v>
      </c>
    </row>
    <row r="3" spans="1:9" ht="15" x14ac:dyDescent="0.25">
      <c r="A3" s="49" t="s">
        <v>52</v>
      </c>
      <c r="B3" s="44"/>
      <c r="C3" s="12"/>
      <c r="D3" s="12"/>
      <c r="E3" s="12">
        <f t="shared" ref="E3:E32" si="0">SUM(B3:D3)</f>
        <v>0</v>
      </c>
      <c r="F3" s="31"/>
      <c r="G3" s="1"/>
    </row>
    <row r="4" spans="1:9" ht="15" x14ac:dyDescent="0.25">
      <c r="A4" s="49" t="s">
        <v>53</v>
      </c>
      <c r="B4" s="45"/>
      <c r="C4" s="15"/>
      <c r="D4" s="15"/>
      <c r="E4" s="15">
        <f t="shared" si="0"/>
        <v>0</v>
      </c>
      <c r="F4" s="25"/>
      <c r="G4" s="1"/>
    </row>
    <row r="5" spans="1:9" ht="15" x14ac:dyDescent="0.25">
      <c r="A5" s="49" t="s">
        <v>30</v>
      </c>
      <c r="B5" s="45"/>
      <c r="C5" s="15"/>
      <c r="D5" s="15"/>
      <c r="E5" s="15">
        <f t="shared" si="0"/>
        <v>0</v>
      </c>
      <c r="F5" s="39"/>
      <c r="G5" s="1"/>
    </row>
    <row r="6" spans="1:9" ht="15" x14ac:dyDescent="0.25">
      <c r="A6" s="50" t="s">
        <v>31</v>
      </c>
      <c r="B6" s="45"/>
      <c r="C6" s="15"/>
      <c r="D6" s="15"/>
      <c r="E6" s="15">
        <f t="shared" si="0"/>
        <v>0</v>
      </c>
      <c r="F6" s="25"/>
      <c r="G6" s="1"/>
    </row>
    <row r="7" spans="1:9" ht="15" x14ac:dyDescent="0.25">
      <c r="A7" s="49" t="s">
        <v>32</v>
      </c>
      <c r="B7" s="46"/>
      <c r="C7" s="27"/>
      <c r="D7" s="27"/>
      <c r="E7" s="27">
        <f t="shared" si="0"/>
        <v>0</v>
      </c>
      <c r="F7" s="32"/>
      <c r="G7" s="1">
        <v>2.4</v>
      </c>
      <c r="H7">
        <v>216</v>
      </c>
      <c r="I7">
        <f>216/2.4</f>
        <v>90</v>
      </c>
    </row>
    <row r="8" spans="1:9" ht="15" x14ac:dyDescent="0.25">
      <c r="A8" s="50" t="s">
        <v>33</v>
      </c>
      <c r="B8" s="45"/>
      <c r="C8" s="15"/>
      <c r="D8" s="15"/>
      <c r="E8" s="15">
        <f t="shared" si="0"/>
        <v>0</v>
      </c>
      <c r="F8" s="25"/>
      <c r="G8" s="1">
        <v>3.9</v>
      </c>
      <c r="H8">
        <v>288</v>
      </c>
      <c r="I8">
        <f>G8*I7</f>
        <v>351</v>
      </c>
    </row>
    <row r="9" spans="1:9" ht="15" x14ac:dyDescent="0.25">
      <c r="A9" s="49" t="s">
        <v>34</v>
      </c>
      <c r="B9" s="45"/>
      <c r="C9" s="15"/>
      <c r="D9" s="15"/>
      <c r="E9" s="15">
        <f t="shared" si="0"/>
        <v>0</v>
      </c>
      <c r="F9" s="25"/>
      <c r="G9" s="1"/>
    </row>
    <row r="10" spans="1:9" ht="15" x14ac:dyDescent="0.25">
      <c r="A10" s="50" t="s">
        <v>35</v>
      </c>
      <c r="B10" s="45"/>
      <c r="C10" s="15"/>
      <c r="D10" s="15"/>
      <c r="E10" s="15">
        <f t="shared" si="0"/>
        <v>0</v>
      </c>
      <c r="F10" s="25"/>
      <c r="G10" s="1"/>
    </row>
    <row r="11" spans="1:9" ht="15" x14ac:dyDescent="0.25">
      <c r="A11" s="49" t="s">
        <v>36</v>
      </c>
      <c r="B11" s="45"/>
      <c r="C11" s="15"/>
      <c r="D11" s="15"/>
      <c r="E11" s="15">
        <f t="shared" si="0"/>
        <v>0</v>
      </c>
      <c r="F11" s="25"/>
      <c r="G11" s="1"/>
    </row>
    <row r="12" spans="1:9" ht="15" x14ac:dyDescent="0.25">
      <c r="A12" s="50" t="s">
        <v>37</v>
      </c>
      <c r="B12" s="45"/>
      <c r="C12" s="15"/>
      <c r="D12" s="15"/>
      <c r="E12" s="15">
        <f t="shared" si="0"/>
        <v>0</v>
      </c>
      <c r="F12" s="25"/>
      <c r="G12" s="1"/>
    </row>
    <row r="13" spans="1:9" ht="15" x14ac:dyDescent="0.25">
      <c r="A13" s="49" t="s">
        <v>38</v>
      </c>
      <c r="B13" s="45"/>
      <c r="C13" s="15"/>
      <c r="D13" s="15"/>
      <c r="E13" s="15">
        <f t="shared" si="0"/>
        <v>0</v>
      </c>
      <c r="F13" s="25"/>
      <c r="G13" s="1"/>
    </row>
    <row r="14" spans="1:9" ht="15" x14ac:dyDescent="0.25">
      <c r="A14" s="50" t="s">
        <v>39</v>
      </c>
      <c r="B14" s="45"/>
      <c r="C14" s="15"/>
      <c r="D14" s="15"/>
      <c r="E14" s="15">
        <f t="shared" si="0"/>
        <v>0</v>
      </c>
      <c r="F14" s="25"/>
      <c r="G14" s="1"/>
    </row>
    <row r="15" spans="1:9" ht="15" x14ac:dyDescent="0.25">
      <c r="A15" s="49" t="s">
        <v>40</v>
      </c>
      <c r="B15" s="45"/>
      <c r="C15" s="15"/>
      <c r="D15" s="15"/>
      <c r="E15" s="15">
        <f t="shared" si="0"/>
        <v>0</v>
      </c>
      <c r="F15" s="25"/>
      <c r="G15" s="1"/>
    </row>
    <row r="16" spans="1:9" ht="15" x14ac:dyDescent="0.25">
      <c r="A16" s="50" t="s">
        <v>41</v>
      </c>
      <c r="B16" s="45"/>
      <c r="C16" s="15"/>
      <c r="D16" s="15"/>
      <c r="E16" s="15">
        <f t="shared" si="0"/>
        <v>0</v>
      </c>
      <c r="F16" s="25"/>
      <c r="G16" s="1"/>
    </row>
    <row r="17" spans="1:7" ht="15" x14ac:dyDescent="0.25">
      <c r="A17" s="49" t="s">
        <v>42</v>
      </c>
      <c r="B17" s="45"/>
      <c r="C17" s="15"/>
      <c r="D17" s="15"/>
      <c r="E17" s="15">
        <f t="shared" si="0"/>
        <v>0</v>
      </c>
      <c r="F17" s="25"/>
      <c r="G17" s="1"/>
    </row>
    <row r="18" spans="1:7" ht="15" x14ac:dyDescent="0.25">
      <c r="A18" s="50" t="s">
        <v>43</v>
      </c>
      <c r="B18" s="45"/>
      <c r="C18" s="15"/>
      <c r="D18" s="15"/>
      <c r="E18" s="15">
        <f t="shared" si="0"/>
        <v>0</v>
      </c>
      <c r="F18" s="25"/>
      <c r="G18" s="1"/>
    </row>
    <row r="19" spans="1:7" ht="15" x14ac:dyDescent="0.25">
      <c r="A19" s="49" t="s">
        <v>44</v>
      </c>
      <c r="B19" s="45"/>
      <c r="C19" s="15"/>
      <c r="D19" s="15"/>
      <c r="E19" s="15">
        <f t="shared" si="0"/>
        <v>0</v>
      </c>
      <c r="F19" s="25"/>
      <c r="G19" s="1"/>
    </row>
    <row r="20" spans="1:7" ht="15" x14ac:dyDescent="0.25">
      <c r="A20" s="50" t="s">
        <v>45</v>
      </c>
      <c r="B20" s="45"/>
      <c r="C20" s="15"/>
      <c r="D20" s="15"/>
      <c r="E20" s="15">
        <f t="shared" si="0"/>
        <v>0</v>
      </c>
      <c r="F20" s="25"/>
      <c r="G20" s="1"/>
    </row>
    <row r="21" spans="1:7" ht="15" x14ac:dyDescent="0.25">
      <c r="A21" s="49" t="s">
        <v>46</v>
      </c>
      <c r="B21" s="45"/>
      <c r="C21" s="15"/>
      <c r="D21" s="15"/>
      <c r="E21" s="15">
        <f t="shared" si="0"/>
        <v>0</v>
      </c>
      <c r="F21" s="25"/>
      <c r="G21" s="1"/>
    </row>
    <row r="22" spans="1:7" ht="15" x14ac:dyDescent="0.25">
      <c r="A22" s="49" t="s">
        <v>47</v>
      </c>
      <c r="B22" s="45"/>
      <c r="C22" s="15"/>
      <c r="D22" s="15"/>
      <c r="E22" s="15">
        <f t="shared" si="0"/>
        <v>0</v>
      </c>
      <c r="F22" s="25"/>
      <c r="G22" s="1"/>
    </row>
    <row r="23" spans="1:7" ht="15" x14ac:dyDescent="0.25">
      <c r="A23" s="49" t="s">
        <v>48</v>
      </c>
      <c r="B23" s="45"/>
      <c r="C23" s="15"/>
      <c r="D23" s="15"/>
      <c r="E23" s="15">
        <f t="shared" si="0"/>
        <v>0</v>
      </c>
      <c r="F23" s="25"/>
      <c r="G23" s="1"/>
    </row>
    <row r="24" spans="1:7" ht="15" x14ac:dyDescent="0.25">
      <c r="A24" s="50" t="s">
        <v>49</v>
      </c>
      <c r="B24" s="45"/>
      <c r="C24" s="15"/>
      <c r="D24" s="15"/>
      <c r="E24" s="15">
        <f t="shared" si="0"/>
        <v>0</v>
      </c>
      <c r="F24" s="25"/>
      <c r="G24" s="1"/>
    </row>
    <row r="25" spans="1:7" ht="15" x14ac:dyDescent="0.25">
      <c r="A25" s="50" t="s">
        <v>50</v>
      </c>
      <c r="B25" s="45"/>
      <c r="C25" s="15"/>
      <c r="D25" s="15"/>
      <c r="E25" s="15">
        <f t="shared" si="0"/>
        <v>0</v>
      </c>
      <c r="F25" s="25"/>
      <c r="G25" s="1"/>
    </row>
    <row r="26" spans="1:7" ht="15" x14ac:dyDescent="0.25">
      <c r="A26" s="50" t="s">
        <v>51</v>
      </c>
      <c r="B26" s="45"/>
      <c r="C26" s="15"/>
      <c r="D26" s="15"/>
      <c r="E26" s="15">
        <f t="shared" si="0"/>
        <v>0</v>
      </c>
      <c r="F26" s="25"/>
      <c r="G26" s="1"/>
    </row>
    <row r="27" spans="1:7" ht="15" x14ac:dyDescent="0.25">
      <c r="A27" s="50"/>
      <c r="B27" s="45"/>
      <c r="C27" s="15"/>
      <c r="D27" s="15"/>
      <c r="E27" s="15">
        <f t="shared" si="0"/>
        <v>0</v>
      </c>
      <c r="F27" s="25"/>
      <c r="G27" s="1"/>
    </row>
    <row r="28" spans="1:7" ht="15" x14ac:dyDescent="0.25">
      <c r="A28" s="47"/>
      <c r="B28" s="15"/>
      <c r="C28" s="15"/>
      <c r="D28" s="15"/>
      <c r="E28" s="15">
        <f t="shared" si="0"/>
        <v>0</v>
      </c>
      <c r="F28" s="25"/>
      <c r="G28" s="1"/>
    </row>
    <row r="29" spans="1:7" ht="15" x14ac:dyDescent="0.25">
      <c r="A29" s="17"/>
      <c r="B29" s="15"/>
      <c r="C29" s="15"/>
      <c r="D29" s="15"/>
      <c r="E29" s="15">
        <f t="shared" si="0"/>
        <v>0</v>
      </c>
      <c r="F29" s="25"/>
      <c r="G29" s="1"/>
    </row>
    <row r="30" spans="1:7" ht="15" x14ac:dyDescent="0.25">
      <c r="A30" s="17"/>
      <c r="B30" s="15"/>
      <c r="C30" s="15"/>
      <c r="D30" s="15"/>
      <c r="E30" s="15">
        <f t="shared" si="0"/>
        <v>0</v>
      </c>
      <c r="F30" s="25"/>
    </row>
    <row r="31" spans="1:7" ht="15" x14ac:dyDescent="0.25">
      <c r="A31" s="17"/>
      <c r="B31" s="15"/>
      <c r="C31" s="15"/>
      <c r="D31" s="15"/>
      <c r="E31" s="15">
        <f t="shared" si="0"/>
        <v>0</v>
      </c>
      <c r="F31" s="25"/>
    </row>
    <row r="32" spans="1:7" ht="15.75" thickBot="1" x14ac:dyDescent="0.3">
      <c r="A32" s="18"/>
      <c r="B32" s="19"/>
      <c r="C32" s="19"/>
      <c r="D32" s="19"/>
      <c r="E32" s="19">
        <f t="shared" si="0"/>
        <v>0</v>
      </c>
      <c r="F32" s="36"/>
    </row>
    <row r="33" spans="1:6" ht="15.75" thickBot="1" x14ac:dyDescent="0.3">
      <c r="A33" s="21" t="s">
        <v>4</v>
      </c>
      <c r="B33" s="22">
        <f>SUM(B3:B32)</f>
        <v>0</v>
      </c>
      <c r="C33" s="23">
        <f>SUM(C3:C32)</f>
        <v>0</v>
      </c>
      <c r="D33" s="23">
        <f>SUM(D3:D32)</f>
        <v>0</v>
      </c>
      <c r="E33" s="23">
        <f>SUM(E3:E32)</f>
        <v>0</v>
      </c>
      <c r="F33" s="37"/>
    </row>
    <row r="34" spans="1:6" x14ac:dyDescent="0.2">
      <c r="C34" s="6" t="e">
        <f>C33/E33</f>
        <v>#DIV/0!</v>
      </c>
    </row>
    <row r="35" spans="1:6" x14ac:dyDescent="0.2">
      <c r="C35" s="5" t="s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45"/>
  <sheetViews>
    <sheetView workbookViewId="0"/>
  </sheetViews>
  <sheetFormatPr defaultRowHeight="12.75" x14ac:dyDescent="0.2"/>
  <cols>
    <col min="1" max="1" width="24.42578125" style="2" customWidth="1"/>
    <col min="2" max="2" width="15.140625" style="3" customWidth="1"/>
    <col min="3" max="4" width="12.140625" style="3" customWidth="1"/>
    <col min="5" max="5" width="12.28515625" style="4" customWidth="1"/>
    <col min="6" max="6" width="79.5703125" style="3" customWidth="1"/>
  </cols>
  <sheetData>
    <row r="1" spans="1:7" ht="16.5" thickBot="1" x14ac:dyDescent="0.3">
      <c r="A1" s="30" t="s">
        <v>139</v>
      </c>
      <c r="B1" s="7"/>
      <c r="C1" s="7"/>
      <c r="D1" s="7"/>
      <c r="E1" s="7"/>
      <c r="F1" s="29" t="s">
        <v>21</v>
      </c>
    </row>
    <row r="2" spans="1:7" ht="15.75" thickBot="1" x14ac:dyDescent="0.3">
      <c r="A2" s="51" t="s">
        <v>16</v>
      </c>
      <c r="B2" s="48" t="s">
        <v>17</v>
      </c>
      <c r="C2" s="9" t="s">
        <v>18</v>
      </c>
      <c r="D2" s="9" t="s">
        <v>19</v>
      </c>
      <c r="E2" s="9" t="s">
        <v>20</v>
      </c>
      <c r="F2" s="10" t="s">
        <v>22</v>
      </c>
    </row>
    <row r="3" spans="1:7" ht="15" x14ac:dyDescent="0.25">
      <c r="A3" s="49" t="s">
        <v>52</v>
      </c>
      <c r="B3" s="44"/>
      <c r="C3" s="12"/>
      <c r="D3" s="12"/>
      <c r="E3" s="12">
        <f t="shared" ref="E3:E42" si="0">SUM(B3:D3)</f>
        <v>0</v>
      </c>
      <c r="F3" s="13"/>
      <c r="G3" s="1"/>
    </row>
    <row r="4" spans="1:7" ht="15" x14ac:dyDescent="0.25">
      <c r="A4" s="49" t="s">
        <v>53</v>
      </c>
      <c r="B4" s="45"/>
      <c r="C4" s="15"/>
      <c r="D4" s="15"/>
      <c r="E4" s="15">
        <f t="shared" si="0"/>
        <v>0</v>
      </c>
      <c r="F4" s="16"/>
      <c r="G4" s="1"/>
    </row>
    <row r="5" spans="1:7" ht="15" x14ac:dyDescent="0.25">
      <c r="A5" s="49" t="s">
        <v>30</v>
      </c>
      <c r="B5" s="45"/>
      <c r="C5" s="15"/>
      <c r="D5" s="15"/>
      <c r="E5" s="15">
        <f t="shared" si="0"/>
        <v>0</v>
      </c>
      <c r="F5" s="16"/>
      <c r="G5" s="1"/>
    </row>
    <row r="6" spans="1:7" ht="15" x14ac:dyDescent="0.25">
      <c r="A6" s="50" t="s">
        <v>31</v>
      </c>
      <c r="B6" s="45"/>
      <c r="C6" s="15"/>
      <c r="D6" s="15"/>
      <c r="E6" s="15">
        <f t="shared" si="0"/>
        <v>0</v>
      </c>
      <c r="F6" s="25"/>
      <c r="G6" s="1"/>
    </row>
    <row r="7" spans="1:7" ht="15" x14ac:dyDescent="0.25">
      <c r="A7" s="49" t="s">
        <v>32</v>
      </c>
      <c r="B7" s="46"/>
      <c r="C7" s="27"/>
      <c r="D7" s="27"/>
      <c r="E7" s="27">
        <f t="shared" si="0"/>
        <v>0</v>
      </c>
      <c r="F7" s="28"/>
      <c r="G7" s="1"/>
    </row>
    <row r="8" spans="1:7" ht="15" x14ac:dyDescent="0.25">
      <c r="A8" s="50" t="s">
        <v>33</v>
      </c>
      <c r="B8" s="45"/>
      <c r="C8" s="15"/>
      <c r="D8" s="15"/>
      <c r="E8" s="15">
        <f t="shared" si="0"/>
        <v>0</v>
      </c>
      <c r="F8" s="16"/>
      <c r="G8" s="1"/>
    </row>
    <row r="9" spans="1:7" ht="15" x14ac:dyDescent="0.25">
      <c r="A9" s="49" t="s">
        <v>34</v>
      </c>
      <c r="B9" s="45"/>
      <c r="C9" s="15"/>
      <c r="D9" s="15"/>
      <c r="E9" s="15">
        <f t="shared" si="0"/>
        <v>0</v>
      </c>
      <c r="F9" s="16"/>
      <c r="G9" s="1"/>
    </row>
    <row r="10" spans="1:7" ht="15" x14ac:dyDescent="0.25">
      <c r="A10" s="50" t="s">
        <v>35</v>
      </c>
      <c r="B10" s="45"/>
      <c r="C10" s="15"/>
      <c r="D10" s="15"/>
      <c r="E10" s="15">
        <f t="shared" si="0"/>
        <v>0</v>
      </c>
      <c r="F10" s="16"/>
      <c r="G10" s="1"/>
    </row>
    <row r="11" spans="1:7" ht="15" x14ac:dyDescent="0.25">
      <c r="A11" s="49" t="s">
        <v>36</v>
      </c>
      <c r="B11" s="45"/>
      <c r="C11" s="15"/>
      <c r="D11" s="15"/>
      <c r="E11" s="15">
        <f t="shared" si="0"/>
        <v>0</v>
      </c>
      <c r="F11" s="16"/>
      <c r="G11" s="1"/>
    </row>
    <row r="12" spans="1:7" ht="15" x14ac:dyDescent="0.25">
      <c r="A12" s="50" t="s">
        <v>37</v>
      </c>
      <c r="B12" s="45"/>
      <c r="C12" s="15"/>
      <c r="D12" s="15"/>
      <c r="E12" s="15">
        <f t="shared" si="0"/>
        <v>0</v>
      </c>
      <c r="F12" s="16"/>
      <c r="G12" s="1"/>
    </row>
    <row r="13" spans="1:7" ht="15" x14ac:dyDescent="0.25">
      <c r="A13" s="49" t="s">
        <v>38</v>
      </c>
      <c r="B13" s="45"/>
      <c r="C13" s="15"/>
      <c r="D13" s="15"/>
      <c r="E13" s="15">
        <f t="shared" si="0"/>
        <v>0</v>
      </c>
      <c r="F13" s="40"/>
      <c r="G13" s="1"/>
    </row>
    <row r="14" spans="1:7" ht="15" x14ac:dyDescent="0.25">
      <c r="A14" s="50" t="s">
        <v>39</v>
      </c>
      <c r="B14" s="45"/>
      <c r="C14" s="15"/>
      <c r="D14" s="15"/>
      <c r="E14" s="15">
        <f t="shared" si="0"/>
        <v>0</v>
      </c>
      <c r="F14" s="16"/>
      <c r="G14" s="1"/>
    </row>
    <row r="15" spans="1:7" ht="15" x14ac:dyDescent="0.25">
      <c r="A15" s="49" t="s">
        <v>40</v>
      </c>
      <c r="B15" s="45"/>
      <c r="C15" s="15"/>
      <c r="D15" s="15"/>
      <c r="E15" s="15">
        <f t="shared" si="0"/>
        <v>0</v>
      </c>
      <c r="F15" s="16"/>
      <c r="G15" s="1"/>
    </row>
    <row r="16" spans="1:7" ht="15" x14ac:dyDescent="0.25">
      <c r="A16" s="50" t="s">
        <v>41</v>
      </c>
      <c r="B16" s="45"/>
      <c r="C16" s="15"/>
      <c r="D16" s="15"/>
      <c r="E16" s="15">
        <f t="shared" si="0"/>
        <v>0</v>
      </c>
      <c r="F16" s="16"/>
      <c r="G16" s="1"/>
    </row>
    <row r="17" spans="1:7" ht="15" x14ac:dyDescent="0.25">
      <c r="A17" s="49" t="s">
        <v>42</v>
      </c>
      <c r="B17" s="45"/>
      <c r="C17" s="15"/>
      <c r="D17" s="15"/>
      <c r="E17" s="15">
        <f t="shared" si="0"/>
        <v>0</v>
      </c>
      <c r="F17" s="16"/>
      <c r="G17" s="1"/>
    </row>
    <row r="18" spans="1:7" ht="15" x14ac:dyDescent="0.25">
      <c r="A18" s="50" t="s">
        <v>43</v>
      </c>
      <c r="B18" s="45"/>
      <c r="C18" s="15"/>
      <c r="D18" s="15"/>
      <c r="E18" s="15">
        <f t="shared" si="0"/>
        <v>0</v>
      </c>
      <c r="F18" s="16"/>
      <c r="G18" s="1"/>
    </row>
    <row r="19" spans="1:7" ht="15" x14ac:dyDescent="0.25">
      <c r="A19" s="49" t="s">
        <v>44</v>
      </c>
      <c r="B19" s="45"/>
      <c r="C19" s="15"/>
      <c r="D19" s="15"/>
      <c r="E19" s="15">
        <f t="shared" si="0"/>
        <v>0</v>
      </c>
      <c r="F19" s="16"/>
      <c r="G19" s="1"/>
    </row>
    <row r="20" spans="1:7" ht="15" x14ac:dyDescent="0.25">
      <c r="A20" s="50" t="s">
        <v>45</v>
      </c>
      <c r="B20" s="45"/>
      <c r="C20" s="15"/>
      <c r="D20" s="15"/>
      <c r="E20" s="15">
        <f t="shared" si="0"/>
        <v>0</v>
      </c>
      <c r="F20" s="16"/>
      <c r="G20" s="1"/>
    </row>
    <row r="21" spans="1:7" ht="15" x14ac:dyDescent="0.25">
      <c r="A21" s="49" t="s">
        <v>46</v>
      </c>
      <c r="B21" s="45"/>
      <c r="C21" s="15"/>
      <c r="D21" s="15"/>
      <c r="E21" s="15">
        <f t="shared" si="0"/>
        <v>0</v>
      </c>
      <c r="F21" s="16"/>
      <c r="G21" s="1"/>
    </row>
    <row r="22" spans="1:7" ht="15" x14ac:dyDescent="0.25">
      <c r="A22" s="49" t="s">
        <v>47</v>
      </c>
      <c r="B22" s="45"/>
      <c r="C22" s="15"/>
      <c r="D22" s="15"/>
      <c r="E22" s="15">
        <f t="shared" si="0"/>
        <v>0</v>
      </c>
      <c r="F22" s="16"/>
      <c r="G22" s="1"/>
    </row>
    <row r="23" spans="1:7" ht="15" x14ac:dyDescent="0.25">
      <c r="A23" s="49" t="s">
        <v>48</v>
      </c>
      <c r="B23" s="45"/>
      <c r="C23" s="15"/>
      <c r="D23" s="15"/>
      <c r="E23" s="15">
        <f t="shared" si="0"/>
        <v>0</v>
      </c>
      <c r="F23" s="16"/>
      <c r="G23" s="1"/>
    </row>
    <row r="24" spans="1:7" ht="15" x14ac:dyDescent="0.25">
      <c r="A24" s="50" t="s">
        <v>49</v>
      </c>
      <c r="B24" s="45"/>
      <c r="C24" s="15"/>
      <c r="D24" s="15"/>
      <c r="E24" s="15">
        <f t="shared" si="0"/>
        <v>0</v>
      </c>
      <c r="F24" s="16"/>
      <c r="G24" s="1"/>
    </row>
    <row r="25" spans="1:7" ht="15" x14ac:dyDescent="0.25">
      <c r="A25" s="50" t="s">
        <v>50</v>
      </c>
      <c r="B25" s="45"/>
      <c r="C25" s="15"/>
      <c r="D25" s="15"/>
      <c r="E25" s="15">
        <f t="shared" si="0"/>
        <v>0</v>
      </c>
      <c r="F25" s="16"/>
      <c r="G25" s="1"/>
    </row>
    <row r="26" spans="1:7" ht="15" x14ac:dyDescent="0.25">
      <c r="A26" s="50" t="s">
        <v>51</v>
      </c>
      <c r="B26" s="45"/>
      <c r="C26" s="15"/>
      <c r="D26" s="15"/>
      <c r="E26" s="15">
        <f t="shared" si="0"/>
        <v>0</v>
      </c>
      <c r="F26" s="16"/>
      <c r="G26" s="1"/>
    </row>
    <row r="27" spans="1:7" ht="15" x14ac:dyDescent="0.25">
      <c r="A27" s="47"/>
      <c r="B27" s="45"/>
      <c r="C27" s="15"/>
      <c r="D27" s="15"/>
      <c r="E27" s="15">
        <f t="shared" si="0"/>
        <v>0</v>
      </c>
      <c r="F27" s="16"/>
      <c r="G27" s="1"/>
    </row>
    <row r="28" spans="1:7" ht="15" x14ac:dyDescent="0.25">
      <c r="A28" s="17"/>
      <c r="B28" s="45"/>
      <c r="C28" s="15"/>
      <c r="D28" s="15"/>
      <c r="E28" s="15">
        <f t="shared" si="0"/>
        <v>0</v>
      </c>
      <c r="F28" s="16"/>
      <c r="G28" s="1"/>
    </row>
    <row r="29" spans="1:7" ht="15" x14ac:dyDescent="0.25">
      <c r="A29" s="17"/>
      <c r="B29" s="15"/>
      <c r="C29" s="15"/>
      <c r="D29" s="15"/>
      <c r="E29" s="15">
        <f t="shared" si="0"/>
        <v>0</v>
      </c>
      <c r="F29" s="16"/>
      <c r="G29" s="1"/>
    </row>
    <row r="30" spans="1:7" ht="15" x14ac:dyDescent="0.25">
      <c r="A30" s="17"/>
      <c r="B30" s="15"/>
      <c r="C30" s="15"/>
      <c r="D30" s="15"/>
      <c r="E30" s="15">
        <f t="shared" si="0"/>
        <v>0</v>
      </c>
      <c r="F30" s="16"/>
      <c r="G30" s="1"/>
    </row>
    <row r="31" spans="1:7" ht="15" x14ac:dyDescent="0.25">
      <c r="A31" s="17"/>
      <c r="B31" s="15"/>
      <c r="C31" s="15"/>
      <c r="D31" s="15"/>
      <c r="E31" s="15">
        <f t="shared" si="0"/>
        <v>0</v>
      </c>
      <c r="F31" s="16"/>
      <c r="G31" s="1"/>
    </row>
    <row r="32" spans="1:7" ht="15" x14ac:dyDescent="0.25">
      <c r="A32" s="17"/>
      <c r="B32" s="15"/>
      <c r="C32" s="15"/>
      <c r="D32" s="15"/>
      <c r="E32" s="15">
        <f t="shared" si="0"/>
        <v>0</v>
      </c>
      <c r="F32" s="16"/>
      <c r="G32" s="1"/>
    </row>
    <row r="33" spans="1:7" ht="15" x14ac:dyDescent="0.25">
      <c r="A33" s="17"/>
      <c r="B33" s="15"/>
      <c r="C33" s="15"/>
      <c r="D33" s="15"/>
      <c r="E33" s="15">
        <f t="shared" si="0"/>
        <v>0</v>
      </c>
      <c r="F33" s="16"/>
      <c r="G33" s="1"/>
    </row>
    <row r="34" spans="1:7" ht="15" x14ac:dyDescent="0.25">
      <c r="A34" s="17"/>
      <c r="B34" s="15"/>
      <c r="C34" s="15"/>
      <c r="D34" s="15"/>
      <c r="E34" s="15">
        <f t="shared" si="0"/>
        <v>0</v>
      </c>
      <c r="F34" s="16"/>
      <c r="G34" s="1"/>
    </row>
    <row r="35" spans="1:7" ht="15" x14ac:dyDescent="0.25">
      <c r="A35" s="17"/>
      <c r="B35" s="15"/>
      <c r="C35" s="15"/>
      <c r="D35" s="15"/>
      <c r="E35" s="15">
        <f t="shared" si="0"/>
        <v>0</v>
      </c>
      <c r="F35" s="16"/>
      <c r="G35" s="1"/>
    </row>
    <row r="36" spans="1:7" ht="15" x14ac:dyDescent="0.25">
      <c r="A36" s="17"/>
      <c r="B36" s="15"/>
      <c r="C36" s="15"/>
      <c r="D36" s="15"/>
      <c r="E36" s="15">
        <f t="shared" si="0"/>
        <v>0</v>
      </c>
      <c r="F36" s="16"/>
      <c r="G36" s="1"/>
    </row>
    <row r="37" spans="1:7" ht="15" x14ac:dyDescent="0.25">
      <c r="A37" s="17"/>
      <c r="B37" s="15"/>
      <c r="C37" s="15"/>
      <c r="D37" s="15"/>
      <c r="E37" s="15">
        <f t="shared" si="0"/>
        <v>0</v>
      </c>
      <c r="F37" s="16"/>
      <c r="G37" s="1"/>
    </row>
    <row r="38" spans="1:7" ht="15" x14ac:dyDescent="0.25">
      <c r="A38" s="17"/>
      <c r="B38" s="15"/>
      <c r="C38" s="15"/>
      <c r="D38" s="15"/>
      <c r="E38" s="15">
        <f t="shared" si="0"/>
        <v>0</v>
      </c>
      <c r="F38" s="16"/>
      <c r="G38" s="1"/>
    </row>
    <row r="39" spans="1:7" ht="15" x14ac:dyDescent="0.25">
      <c r="A39" s="17"/>
      <c r="B39" s="15"/>
      <c r="C39" s="15"/>
      <c r="D39" s="15"/>
      <c r="E39" s="15">
        <f t="shared" si="0"/>
        <v>0</v>
      </c>
      <c r="F39" s="16"/>
      <c r="G39" s="1"/>
    </row>
    <row r="40" spans="1:7" ht="15" x14ac:dyDescent="0.25">
      <c r="A40" s="17"/>
      <c r="B40" s="15"/>
      <c r="C40" s="15"/>
      <c r="D40" s="15"/>
      <c r="E40" s="15">
        <f t="shared" si="0"/>
        <v>0</v>
      </c>
      <c r="F40" s="16"/>
    </row>
    <row r="41" spans="1:7" ht="15" x14ac:dyDescent="0.25">
      <c r="A41" s="17"/>
      <c r="B41" s="15"/>
      <c r="C41" s="15"/>
      <c r="D41" s="15"/>
      <c r="E41" s="15">
        <f t="shared" si="0"/>
        <v>0</v>
      </c>
      <c r="F41" s="16"/>
    </row>
    <row r="42" spans="1:7" ht="15.75" thickBot="1" x14ac:dyDescent="0.3">
      <c r="A42" s="18"/>
      <c r="B42" s="19"/>
      <c r="C42" s="19"/>
      <c r="D42" s="19"/>
      <c r="E42" s="19">
        <f t="shared" si="0"/>
        <v>0</v>
      </c>
      <c r="F42" s="20"/>
    </row>
    <row r="43" spans="1:7" ht="15.75" thickBot="1" x14ac:dyDescent="0.3">
      <c r="A43" s="21" t="s">
        <v>4</v>
      </c>
      <c r="B43" s="22">
        <f>SUM(B3:B42)</f>
        <v>0</v>
      </c>
      <c r="C43" s="23">
        <f>SUM(C3:C42)</f>
        <v>0</v>
      </c>
      <c r="D43" s="23">
        <f>SUM(D3:D42)</f>
        <v>0</v>
      </c>
      <c r="E43" s="23">
        <f>SUM(E3:E42)</f>
        <v>0</v>
      </c>
      <c r="F43" s="24"/>
    </row>
    <row r="44" spans="1:7" x14ac:dyDescent="0.2">
      <c r="C44" s="6" t="e">
        <f>C43/E43</f>
        <v>#DIV/0!</v>
      </c>
    </row>
    <row r="45" spans="1:7" x14ac:dyDescent="0.2">
      <c r="C45" s="5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Members</vt:lpstr>
      <vt:lpstr>Staff</vt:lpstr>
      <vt:lpstr>Timesheet 1</vt:lpstr>
      <vt:lpstr>Timesheet 2</vt:lpstr>
      <vt:lpstr>Timesheet 3</vt:lpstr>
      <vt:lpstr>Members!Print_Area</vt:lpstr>
      <vt:lpstr>Members!Print_Titles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 Frankenberger</dc:creator>
  <cp:lastModifiedBy>Patricia Guzman-Weema</cp:lastModifiedBy>
  <dcterms:created xsi:type="dcterms:W3CDTF">2010-04-19T21:44:31Z</dcterms:created>
  <dcterms:modified xsi:type="dcterms:W3CDTF">2020-01-03T15:43:45Z</dcterms:modified>
</cp:coreProperties>
</file>